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成绩公告（有姓名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<sst xmlns="http://schemas.openxmlformats.org/spreadsheetml/2006/main" count="373" uniqueCount="241">
  <si>
    <t>开化县2015年公开招聘教师成绩公告</t>
  </si>
  <si>
    <r>
      <t>　　根据《开化县2015年公开招聘教师公告》，2015年招聘教师指标60名，因笔试成绩不合格核减音乐教师指标１名。在纪委监察局的监督下，2015年6月13日进行了笔试，6月15日音乐、体育、美术、信息技术、幼儿园、乡镇幼儿园和职教旅游等岗位进行了技能考核，6月28日进行了上课考核，按核减后的招聘计划数1：1.5的比例确定体检对象（尾数四舍五入），请入围体检人员</t>
    </r>
    <r>
      <rPr>
        <sz val="12"/>
        <color indexed="8"/>
        <rFont val="宋体"/>
        <family val="0"/>
      </rPr>
      <t>7月2日凭身份证和准考证到教育局组织人事科</t>
    </r>
    <r>
      <rPr>
        <sz val="12"/>
        <color indexed="8"/>
        <rFont val="宋体"/>
        <family val="0"/>
      </rPr>
      <t>领取体检通知书。现将最终成绩公告如下：</t>
    </r>
  </si>
  <si>
    <t>一、中小学语文教师</t>
  </si>
  <si>
    <t>名次</t>
  </si>
  <si>
    <t>姓名</t>
  </si>
  <si>
    <t>准考证号</t>
  </si>
  <si>
    <t>报考岗位</t>
  </si>
  <si>
    <t>专业课笔试成绩</t>
  </si>
  <si>
    <t>公共课成绩</t>
  </si>
  <si>
    <t>笔试成绩</t>
  </si>
  <si>
    <t>笔试折合成绩（50%）</t>
  </si>
  <si>
    <t>上课考核成绩</t>
  </si>
  <si>
    <t>修正后成绩</t>
  </si>
  <si>
    <t>上课考核折合成绩（50%）</t>
  </si>
  <si>
    <t>总成绩</t>
  </si>
  <si>
    <t>林济照</t>
  </si>
  <si>
    <t>JS2015017</t>
  </si>
  <si>
    <t>中小学语文</t>
  </si>
  <si>
    <t>叶卓玉</t>
  </si>
  <si>
    <t>JS2015026</t>
  </si>
  <si>
    <t>郑丽红</t>
  </si>
  <si>
    <t>JS2015020</t>
  </si>
  <si>
    <t>杨运儿</t>
  </si>
  <si>
    <t>JS2015022</t>
  </si>
  <si>
    <t>王群</t>
  </si>
  <si>
    <t>JS2015003</t>
  </si>
  <si>
    <t>冯玉娟</t>
  </si>
  <si>
    <t>JS2015015</t>
  </si>
  <si>
    <t>姜敏</t>
  </si>
  <si>
    <t>JS2015007</t>
  </si>
  <si>
    <t>姚玲</t>
  </si>
  <si>
    <t>JS2015021</t>
  </si>
  <si>
    <t>汪煜莹</t>
  </si>
  <si>
    <t>JS2015004</t>
  </si>
  <si>
    <t>余丽仙</t>
  </si>
  <si>
    <t>JS2015033</t>
  </si>
  <si>
    <t>陆霞</t>
  </si>
  <si>
    <t>JS2015006</t>
  </si>
  <si>
    <t>郑婧乐</t>
  </si>
  <si>
    <t>JS2015016</t>
  </si>
  <si>
    <t>叶婷婷</t>
  </si>
  <si>
    <t>JS2015034</t>
  </si>
  <si>
    <t>曹群懿</t>
  </si>
  <si>
    <t>JS2015014</t>
  </si>
  <si>
    <t>蒋筱涵</t>
  </si>
  <si>
    <t>JS2015011</t>
  </si>
  <si>
    <t>张路萍</t>
  </si>
  <si>
    <t>JS2015005</t>
  </si>
  <si>
    <t>徐秋琳</t>
  </si>
  <si>
    <t>JS2015036</t>
  </si>
  <si>
    <t>邵子雁</t>
  </si>
  <si>
    <t>JS2015023</t>
  </si>
  <si>
    <t>吴雨涵</t>
  </si>
  <si>
    <t>JS2015031</t>
  </si>
  <si>
    <t>张智瑜</t>
  </si>
  <si>
    <t>JS2015024</t>
  </si>
  <si>
    <t>梁芮</t>
  </si>
  <si>
    <t>JS2015027</t>
  </si>
  <si>
    <t>以上人员入围体检</t>
  </si>
  <si>
    <t>JS2015009</t>
  </si>
  <si>
    <t>JS2015032</t>
  </si>
  <si>
    <t>JS2015025</t>
  </si>
  <si>
    <t>JS2015035</t>
  </si>
  <si>
    <t>JS2015001</t>
  </si>
  <si>
    <t>JS2015019</t>
  </si>
  <si>
    <t>缺考</t>
  </si>
  <si>
    <t>JS2015008</t>
  </si>
  <si>
    <t>二、中小学数学教师</t>
  </si>
  <si>
    <t>徐聪</t>
  </si>
  <si>
    <t>JS2015072</t>
  </si>
  <si>
    <t>中小学数学</t>
  </si>
  <si>
    <t>韩艳芳</t>
  </si>
  <si>
    <t>JS2015039</t>
  </si>
  <si>
    <t>詹亚萍</t>
  </si>
  <si>
    <t>JS2015083</t>
  </si>
  <si>
    <t>姜洁</t>
  </si>
  <si>
    <t>JS2015071</t>
  </si>
  <si>
    <t>包宏丽</t>
  </si>
  <si>
    <t>JS2015044</t>
  </si>
  <si>
    <t>张优艳</t>
  </si>
  <si>
    <t>JS2015069</t>
  </si>
  <si>
    <t>黄晶洁</t>
  </si>
  <si>
    <t>JS2015050</t>
  </si>
  <si>
    <t>李冰艳</t>
  </si>
  <si>
    <t>JS2015067</t>
  </si>
  <si>
    <t>赖钧</t>
  </si>
  <si>
    <t>JS2015043</t>
  </si>
  <si>
    <t>邹明月</t>
  </si>
  <si>
    <t>JS2015078</t>
  </si>
  <si>
    <t>曹超</t>
  </si>
  <si>
    <t>JS2015057</t>
  </si>
  <si>
    <t>黄兴菊</t>
  </si>
  <si>
    <t>JS2015048</t>
  </si>
  <si>
    <t>邹翔</t>
  </si>
  <si>
    <t>JS2015061</t>
  </si>
  <si>
    <t>徐敏</t>
  </si>
  <si>
    <t>JS2015053</t>
  </si>
  <si>
    <t>江露萍</t>
  </si>
  <si>
    <t>JS2015040</t>
  </si>
  <si>
    <t>王红娜</t>
  </si>
  <si>
    <t>JS2015045</t>
  </si>
  <si>
    <t>胡芝燕</t>
  </si>
  <si>
    <t>JS2015073</t>
  </si>
  <si>
    <t>周婕</t>
  </si>
  <si>
    <t>JS2015037</t>
  </si>
  <si>
    <t>刘功霞</t>
  </si>
  <si>
    <t>JS2015038</t>
  </si>
  <si>
    <t>余燕</t>
  </si>
  <si>
    <t>JS2015064</t>
  </si>
  <si>
    <t>尹超英</t>
  </si>
  <si>
    <t>JS2015079</t>
  </si>
  <si>
    <t>JS2015080</t>
  </si>
  <si>
    <t>JS2015058</t>
  </si>
  <si>
    <t>JS2015068</t>
  </si>
  <si>
    <t>JS2015070</t>
  </si>
  <si>
    <t>JS2015054</t>
  </si>
  <si>
    <t>JS2015041</t>
  </si>
  <si>
    <t>JS2015065</t>
  </si>
  <si>
    <t>三、中小学英语教师</t>
  </si>
  <si>
    <t>钱睿</t>
  </si>
  <si>
    <t>JS2015105</t>
  </si>
  <si>
    <t>中小学英语</t>
  </si>
  <si>
    <t>程晶晶</t>
  </si>
  <si>
    <t>JS2015106</t>
  </si>
  <si>
    <t>吕秋露</t>
  </si>
  <si>
    <t>JS2015113</t>
  </si>
  <si>
    <t>姚银萍</t>
  </si>
  <si>
    <t>JS2015116</t>
  </si>
  <si>
    <t>李莉</t>
  </si>
  <si>
    <t>JS2015101</t>
  </si>
  <si>
    <t>齐益超</t>
  </si>
  <si>
    <t>JS2015089</t>
  </si>
  <si>
    <t>戴越超</t>
  </si>
  <si>
    <t>JS2015118</t>
  </si>
  <si>
    <t>林芸</t>
  </si>
  <si>
    <t>JS2015107</t>
  </si>
  <si>
    <t>孙珍珍</t>
  </si>
  <si>
    <t>JS2015114</t>
  </si>
  <si>
    <t>傅良香</t>
  </si>
  <si>
    <t>JS2015122</t>
  </si>
  <si>
    <t>四、中小学科学教师</t>
  </si>
  <si>
    <t>苏婷</t>
  </si>
  <si>
    <t>JS2015132</t>
  </si>
  <si>
    <t>中小学科学</t>
  </si>
  <si>
    <t>余逍驰</t>
  </si>
  <si>
    <t>JS2015130</t>
  </si>
  <si>
    <t>邹芬</t>
  </si>
  <si>
    <t>JS2015134</t>
  </si>
  <si>
    <t>黄素婷</t>
  </si>
  <si>
    <t>JS2015137</t>
  </si>
  <si>
    <t>汪慧萍</t>
  </si>
  <si>
    <t>JS2015133</t>
  </si>
  <si>
    <t>杨梨平</t>
  </si>
  <si>
    <t>JS2015124</t>
  </si>
  <si>
    <t>JS2015128</t>
  </si>
  <si>
    <t>JS2015126</t>
  </si>
  <si>
    <t>JS2015135</t>
  </si>
  <si>
    <t>技能测试成绩</t>
  </si>
  <si>
    <t>笔试（30%）+技能测试（40%）</t>
  </si>
  <si>
    <t>上课考核折合成绩（30%）</t>
  </si>
  <si>
    <t>五、特殊教育教师</t>
  </si>
  <si>
    <t>周雨辰</t>
  </si>
  <si>
    <t>JS2015183</t>
  </si>
  <si>
    <t>特殊教育</t>
  </si>
  <si>
    <t>六、中小学音乐教师</t>
  </si>
  <si>
    <t>翁晓菲</t>
  </si>
  <si>
    <t>JS2015170</t>
  </si>
  <si>
    <t>中小学音乐</t>
  </si>
  <si>
    <t>七、中小学信息技术教师</t>
  </si>
  <si>
    <t>徐歆炜</t>
  </si>
  <si>
    <t>JS2015161</t>
  </si>
  <si>
    <t>中小学信息技术</t>
  </si>
  <si>
    <t>程晖</t>
  </si>
  <si>
    <t>JS2015158</t>
  </si>
  <si>
    <t>孙伏中</t>
  </si>
  <si>
    <t>JS2015151</t>
  </si>
  <si>
    <t>方露茜</t>
  </si>
  <si>
    <t>JS2015166</t>
  </si>
  <si>
    <t>邱华鹏</t>
  </si>
  <si>
    <t>JS2015153</t>
  </si>
  <si>
    <t>杜鹏飞</t>
  </si>
  <si>
    <t>JS2015163</t>
  </si>
  <si>
    <t>魏晓贞</t>
  </si>
  <si>
    <t>JS2015157</t>
  </si>
  <si>
    <t>聂明珠</t>
  </si>
  <si>
    <t>JS2015155</t>
  </si>
  <si>
    <t>JS2015165</t>
  </si>
  <si>
    <t>八、中小学体育教师</t>
  </si>
  <si>
    <t>郑诚</t>
  </si>
  <si>
    <t>JS2015175</t>
  </si>
  <si>
    <t>中小学体育</t>
  </si>
  <si>
    <t>叶根林</t>
  </si>
  <si>
    <t>JS2015179</t>
  </si>
  <si>
    <t>雷舒芳</t>
  </si>
  <si>
    <t>JS2015177</t>
  </si>
  <si>
    <t>九、中小学美术教师</t>
  </si>
  <si>
    <t>刘昊</t>
  </si>
  <si>
    <t>JS2015141</t>
  </si>
  <si>
    <t>中小学美术</t>
  </si>
  <si>
    <t>余玉林</t>
  </si>
  <si>
    <t>JS2015143</t>
  </si>
  <si>
    <t>江慧莲</t>
  </si>
  <si>
    <t>JS2015139</t>
  </si>
  <si>
    <t>赵惠</t>
  </si>
  <si>
    <t>JS2015142</t>
  </si>
  <si>
    <t>姜语嫣</t>
  </si>
  <si>
    <t>JS2015150</t>
  </si>
  <si>
    <t>JS2015147</t>
  </si>
  <si>
    <t>JS2015138</t>
  </si>
  <si>
    <t>十、职教旅游教师</t>
  </si>
  <si>
    <t>范露琳</t>
  </si>
  <si>
    <t>JS2015181</t>
  </si>
  <si>
    <t>职教旅游</t>
  </si>
  <si>
    <t>郑雅文</t>
  </si>
  <si>
    <t>JS2015182</t>
  </si>
  <si>
    <t>JS2015180</t>
  </si>
  <si>
    <t>十一、幼儿园教师</t>
  </si>
  <si>
    <t>邱欣华</t>
  </si>
  <si>
    <t>JS2015191</t>
  </si>
  <si>
    <t>幼儿园教师</t>
  </si>
  <si>
    <t>陈昶烨</t>
  </si>
  <si>
    <t>JS2015192</t>
  </si>
  <si>
    <t>张云凤</t>
  </si>
  <si>
    <t>JS2015186</t>
  </si>
  <si>
    <t>十二、乡镇幼儿园教师</t>
  </si>
  <si>
    <t>查金凤</t>
  </si>
  <si>
    <t>JS2015200</t>
  </si>
  <si>
    <t>乡镇幼儿园</t>
  </si>
  <si>
    <t>吾亚娟</t>
  </si>
  <si>
    <t>JS2015215</t>
  </si>
  <si>
    <t>曹亚芬</t>
  </si>
  <si>
    <t>JS2015206</t>
  </si>
  <si>
    <t>洪轩</t>
  </si>
  <si>
    <t>JS2015219</t>
  </si>
  <si>
    <t>邓燕芳</t>
  </si>
  <si>
    <t>JS2015216</t>
  </si>
  <si>
    <t>　　</t>
  </si>
  <si>
    <t>说明：1、总分计算：总分计算公式详见《开化县2015年公开招聘教师公告》内说明。
      2、修正系数：数学一组平均分77.0254、二组平均分78.0785，修正系数一组1.0068、二组0.9933；语文一组平均分83.6950、二组平均分84.0236，修正系数一组1.0021、二组0.9982。</t>
  </si>
  <si>
    <t>开化县人力资源和社会保障局</t>
  </si>
  <si>
    <t>开化县教育局</t>
  </si>
  <si>
    <t>二○一五年六月二十九日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</si>
</sst>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_ "/>
    <numFmt numFmtId="178" formatCode="0.00_);[Red]\(0.00\)"/>
    <numFmt numFmtId="179" formatCode="0.0000_);[Red]\(0.0000\)"/>
    <numFmt numFmtId="180" formatCode="0.0000_ "/>
  </numFmts>
  <fonts count="25">
    <font>
      <sz val="12"/>
      <name val="宋体"/>
      <family val="0"/>
    </font>
    <font>
      <sz val="10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0" fillId="0" borderId="0" applyProtection="0">
      <alignment/>
    </xf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0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6" fillId="0" borderId="3" applyNumberFormat="0" applyFill="0" applyAlignment="0" applyProtection="0"/>
    <xf numFmtId="0" fontId="6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3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4" fillId="0" borderId="5" applyNumberFormat="0" applyFill="0" applyAlignment="0" applyProtection="0"/>
    <xf numFmtId="0" fontId="12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3" fillId="0" borderId="7" applyNumberFormat="0" applyFill="0" applyAlignment="0" applyProtection="0"/>
    <xf numFmtId="0" fontId="11" fillId="16" borderId="1" applyNumberFormat="0" applyAlignment="0" applyProtection="0"/>
    <xf numFmtId="0" fontId="17" fillId="19" borderId="8" applyNumberFormat="0" applyAlignment="0" applyProtection="0"/>
    <xf numFmtId="0" fontId="15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49" fontId="3" fillId="0" borderId="10" xfId="21" applyNumberFormat="1" applyFont="1" applyFill="1" applyBorder="1" applyAlignment="1">
      <alignment horizontal="center" vertical="center" wrapText="1"/>
    </xf>
    <xf numFmtId="49" fontId="3" fillId="0" borderId="10" xfId="21" applyNumberFormat="1" applyFont="1" applyFill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0" fillId="0" borderId="10" xfId="2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8" fontId="3" fillId="0" borderId="10" xfId="21" applyNumberFormat="1" applyFont="1" applyFill="1" applyBorder="1" applyAlignment="1">
      <alignment horizontal="center" vertical="center" wrapText="1"/>
    </xf>
    <xf numFmtId="176" fontId="0" fillId="0" borderId="10" xfId="21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0" xfId="0" applyNumberFormat="1" applyFont="1" applyAlignment="1">
      <alignment vertical="center"/>
    </xf>
    <xf numFmtId="179" fontId="0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180" fontId="0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6" fontId="0" fillId="0" borderId="0" xfId="21" applyNumberFormat="1" applyFont="1" applyFill="1" applyBorder="1" applyAlignment="1">
      <alignment horizontal="left" vertical="center" wrapText="1"/>
    </xf>
    <xf numFmtId="176" fontId="0" fillId="0" borderId="0" xfId="21" applyNumberFormat="1" applyFont="1" applyFill="1" applyBorder="1" applyAlignment="1">
      <alignment vertical="center" wrapText="1"/>
    </xf>
    <xf numFmtId="49" fontId="3" fillId="0" borderId="0" xfId="21" applyNumberFormat="1" applyFont="1" applyFill="1" applyBorder="1" applyAlignment="1">
      <alignment horizontal="center" vertical="center"/>
    </xf>
    <xf numFmtId="178" fontId="3" fillId="0" borderId="0" xfId="21" applyNumberFormat="1" applyFont="1" applyFill="1" applyBorder="1" applyAlignment="1">
      <alignment horizontal="center" vertical="center"/>
    </xf>
    <xf numFmtId="178" fontId="5" fillId="0" borderId="0" xfId="21" applyNumberFormat="1" applyFont="1" applyFill="1" applyBorder="1" applyAlignment="1">
      <alignment horizontal="center" vertical="center"/>
    </xf>
    <xf numFmtId="178" fontId="3" fillId="0" borderId="0" xfId="21" applyNumberFormat="1" applyFont="1" applyFill="1" applyBorder="1" applyAlignment="1">
      <alignment horizontal="center" vertical="distributed"/>
    </xf>
    <xf numFmtId="178" fontId="5" fillId="0" borderId="0" xfId="21" applyNumberFormat="1" applyFont="1" applyFill="1" applyBorder="1" applyAlignment="1">
      <alignment horizontal="center" vertical="distributed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3" fillId="0" borderId="0" xfId="21" applyNumberFormat="1" applyFont="1" applyFill="1" applyAlignment="1">
      <alignment horizontal="center" vertical="distributed"/>
    </xf>
    <xf numFmtId="178" fontId="3" fillId="0" borderId="0" xfId="21" applyNumberFormat="1" applyFont="1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常规_报名信息汇总" xfId="21"/>
    <cellStyle name="标题" xfId="22"/>
    <cellStyle name="Currency [0]" xfId="23"/>
    <cellStyle name="20% - 强调文字颜色 1" xfId="24"/>
    <cellStyle name="输入" xfId="25"/>
    <cellStyle name="20% - 强调文字颜色 3" xfId="26"/>
    <cellStyle name="20% - 强调文字颜色 4" xfId="27"/>
    <cellStyle name="强调文字颜色 1" xfId="28"/>
    <cellStyle name="20% - 强调文字颜色 5" xfId="29"/>
    <cellStyle name="强调文字颜色 2" xfId="30"/>
    <cellStyle name="链接单元格" xfId="31"/>
    <cellStyle name="20% - 强调文字颜色 6" xfId="32"/>
    <cellStyle name="40% - 强调文字颜色 1" xfId="33"/>
    <cellStyle name="40% - 强调文字颜色 2" xfId="34"/>
    <cellStyle name="差" xfId="35"/>
    <cellStyle name="40% - 强调文字颜色 3" xfId="36"/>
    <cellStyle name="40% - 强调文字颜色 4" xfId="37"/>
    <cellStyle name="40% - 强调文字颜色 5" xfId="38"/>
    <cellStyle name="40% - 强调文字颜色 6" xfId="39"/>
    <cellStyle name="标题 3" xfId="40"/>
    <cellStyle name="60% - 强调文字颜色 1" xfId="41"/>
    <cellStyle name="警告文本" xfId="42"/>
    <cellStyle name="标题 4" xfId="43"/>
    <cellStyle name="60% - 强调文字颜色 2" xfId="44"/>
    <cellStyle name="60% - 强调文字颜色 3" xfId="45"/>
    <cellStyle name="输出" xfId="46"/>
    <cellStyle name="60% - 强调文字颜色 4" xfId="47"/>
    <cellStyle name="60% - 强调文字颜色 5" xfId="48"/>
    <cellStyle name="60% - 强调文字颜色 6" xfId="49"/>
    <cellStyle name="标题 1" xfId="50"/>
    <cellStyle name="标题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">
      <pane ySplit="1" topLeftCell="A122" activePane="bottomLeft" state="frozen"/>
      <selection pane="bottomLeft" activeCell="M140" sqref="M140"/>
    </sheetView>
  </sheetViews>
  <sheetFormatPr defaultColWidth="9.00390625" defaultRowHeight="14.25"/>
  <cols>
    <col min="1" max="1" width="5.00390625" style="0" customWidth="1"/>
    <col min="2" max="2" width="8.375" style="0" customWidth="1"/>
    <col min="3" max="3" width="11.00390625" style="5" customWidth="1"/>
    <col min="4" max="4" width="10.875" style="0" customWidth="1"/>
    <col min="5" max="5" width="9.75390625" style="6" customWidth="1"/>
    <col min="6" max="6" width="7.375" style="6" customWidth="1"/>
    <col min="7" max="7" width="8.875" style="6" customWidth="1"/>
    <col min="8" max="8" width="10.00390625" style="7" customWidth="1"/>
    <col min="9" max="9" width="8.25390625" style="6" customWidth="1"/>
    <col min="10" max="10" width="11.125" style="8" customWidth="1"/>
    <col min="11" max="11" width="9.50390625" style="6" bestFit="1" customWidth="1"/>
    <col min="12" max="12" width="8.00390625" style="6" customWidth="1"/>
  </cols>
  <sheetData>
    <row r="1" spans="1:12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6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4" customFormat="1" ht="20.2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25"/>
    </row>
    <row r="4" spans="1:13" s="4" customFormat="1" ht="45.75" customHeight="1">
      <c r="A4" s="13" t="s">
        <v>3</v>
      </c>
      <c r="B4" s="13" t="s">
        <v>4</v>
      </c>
      <c r="C4" s="14" t="s">
        <v>5</v>
      </c>
      <c r="D4" s="14" t="s">
        <v>6</v>
      </c>
      <c r="E4" s="15" t="s">
        <v>7</v>
      </c>
      <c r="F4" s="15" t="s">
        <v>8</v>
      </c>
      <c r="G4" s="15" t="s">
        <v>9</v>
      </c>
      <c r="H4" s="16" t="s">
        <v>10</v>
      </c>
      <c r="I4" s="26" t="s">
        <v>11</v>
      </c>
      <c r="J4" s="16" t="s">
        <v>12</v>
      </c>
      <c r="K4" s="27" t="s">
        <v>13</v>
      </c>
      <c r="L4" s="28" t="s">
        <v>14</v>
      </c>
      <c r="M4" s="29"/>
    </row>
    <row r="5" spans="1:12" s="4" customFormat="1" ht="20.25" customHeight="1">
      <c r="A5" s="17">
        <f aca="true" t="shared" si="0" ref="A5:A21">RANK(L5,$L$5:$L$33)</f>
        <v>1</v>
      </c>
      <c r="B5" s="17" t="s">
        <v>15</v>
      </c>
      <c r="C5" s="18" t="s">
        <v>16</v>
      </c>
      <c r="D5" s="19" t="s">
        <v>17</v>
      </c>
      <c r="E5" s="20">
        <v>65</v>
      </c>
      <c r="F5" s="20">
        <v>18</v>
      </c>
      <c r="G5" s="20">
        <v>83</v>
      </c>
      <c r="H5" s="21">
        <f aca="true" t="shared" si="1" ref="H5:H25">G5*0.5</f>
        <v>41.5</v>
      </c>
      <c r="I5" s="21">
        <v>82.67</v>
      </c>
      <c r="J5" s="30">
        <f aca="true" t="shared" si="2" ref="J5:J9">I5*1.0021</f>
        <v>82.843607</v>
      </c>
      <c r="K5" s="30">
        <f aca="true" t="shared" si="3" ref="K5:K25">J5*0.5</f>
        <v>41.4218035</v>
      </c>
      <c r="L5" s="21">
        <f aca="true" t="shared" si="4" ref="L5:L25">K5+H5</f>
        <v>82.92180350000001</v>
      </c>
    </row>
    <row r="6" spans="1:12" s="4" customFormat="1" ht="20.25" customHeight="1">
      <c r="A6" s="17">
        <f t="shared" si="0"/>
        <v>2</v>
      </c>
      <c r="B6" s="17" t="s">
        <v>18</v>
      </c>
      <c r="C6" s="18" t="s">
        <v>19</v>
      </c>
      <c r="D6" s="19" t="s">
        <v>17</v>
      </c>
      <c r="E6" s="20">
        <v>56.5</v>
      </c>
      <c r="F6" s="20">
        <v>17</v>
      </c>
      <c r="G6" s="20">
        <v>73.5</v>
      </c>
      <c r="H6" s="21">
        <f t="shared" si="1"/>
        <v>36.75</v>
      </c>
      <c r="I6" s="21">
        <v>91</v>
      </c>
      <c r="J6" s="30">
        <f t="shared" si="2"/>
        <v>91.1911</v>
      </c>
      <c r="K6" s="30">
        <f t="shared" si="3"/>
        <v>45.59555</v>
      </c>
      <c r="L6" s="21">
        <f t="shared" si="4"/>
        <v>82.34555</v>
      </c>
    </row>
    <row r="7" spans="1:12" s="4" customFormat="1" ht="20.25" customHeight="1">
      <c r="A7" s="17">
        <f t="shared" si="0"/>
        <v>3</v>
      </c>
      <c r="B7" s="17" t="s">
        <v>20</v>
      </c>
      <c r="C7" s="18" t="s">
        <v>21</v>
      </c>
      <c r="D7" s="19" t="s">
        <v>17</v>
      </c>
      <c r="E7" s="20">
        <v>63.5</v>
      </c>
      <c r="F7" s="20">
        <v>12</v>
      </c>
      <c r="G7" s="20">
        <v>75.5</v>
      </c>
      <c r="H7" s="21">
        <f t="shared" si="1"/>
        <v>37.75</v>
      </c>
      <c r="I7" s="21">
        <v>89.33</v>
      </c>
      <c r="J7" s="30">
        <f aca="true" t="shared" si="5" ref="J7:J13">I7*0.9982</f>
        <v>89.169206</v>
      </c>
      <c r="K7" s="30">
        <f t="shared" si="3"/>
        <v>44.584603</v>
      </c>
      <c r="L7" s="21">
        <f t="shared" si="4"/>
        <v>82.334603</v>
      </c>
    </row>
    <row r="8" spans="1:12" s="4" customFormat="1" ht="20.25" customHeight="1">
      <c r="A8" s="17">
        <f t="shared" si="0"/>
        <v>4</v>
      </c>
      <c r="B8" s="17" t="s">
        <v>22</v>
      </c>
      <c r="C8" s="18" t="s">
        <v>23</v>
      </c>
      <c r="D8" s="19" t="s">
        <v>17</v>
      </c>
      <c r="E8" s="20">
        <v>60</v>
      </c>
      <c r="F8" s="20">
        <v>16</v>
      </c>
      <c r="G8" s="20">
        <v>76</v>
      </c>
      <c r="H8" s="21">
        <f t="shared" si="1"/>
        <v>38</v>
      </c>
      <c r="I8" s="21">
        <v>86.67</v>
      </c>
      <c r="J8" s="30">
        <f t="shared" si="2"/>
        <v>86.852007</v>
      </c>
      <c r="K8" s="30">
        <f t="shared" si="3"/>
        <v>43.4260035</v>
      </c>
      <c r="L8" s="21">
        <f t="shared" si="4"/>
        <v>81.42600350000001</v>
      </c>
    </row>
    <row r="9" spans="1:12" s="4" customFormat="1" ht="20.25" customHeight="1">
      <c r="A9" s="17">
        <f t="shared" si="0"/>
        <v>5</v>
      </c>
      <c r="B9" s="17" t="s">
        <v>24</v>
      </c>
      <c r="C9" s="18" t="s">
        <v>25</v>
      </c>
      <c r="D9" s="19" t="s">
        <v>17</v>
      </c>
      <c r="E9" s="20">
        <v>57.5</v>
      </c>
      <c r="F9" s="20">
        <v>15</v>
      </c>
      <c r="G9" s="20">
        <v>72.5</v>
      </c>
      <c r="H9" s="21">
        <f t="shared" si="1"/>
        <v>36.25</v>
      </c>
      <c r="I9" s="21">
        <v>90</v>
      </c>
      <c r="J9" s="30">
        <f t="shared" si="2"/>
        <v>90.189</v>
      </c>
      <c r="K9" s="30">
        <f t="shared" si="3"/>
        <v>45.0945</v>
      </c>
      <c r="L9" s="21">
        <f t="shared" si="4"/>
        <v>81.3445</v>
      </c>
    </row>
    <row r="10" spans="1:12" s="4" customFormat="1" ht="20.25" customHeight="1">
      <c r="A10" s="17">
        <f t="shared" si="0"/>
        <v>6</v>
      </c>
      <c r="B10" s="17" t="s">
        <v>26</v>
      </c>
      <c r="C10" s="18" t="s">
        <v>27</v>
      </c>
      <c r="D10" s="19" t="s">
        <v>17</v>
      </c>
      <c r="E10" s="20">
        <v>64</v>
      </c>
      <c r="F10" s="20">
        <v>17</v>
      </c>
      <c r="G10" s="20">
        <v>81</v>
      </c>
      <c r="H10" s="21">
        <f t="shared" si="1"/>
        <v>40.5</v>
      </c>
      <c r="I10" s="21">
        <v>81.33</v>
      </c>
      <c r="J10" s="30">
        <f t="shared" si="5"/>
        <v>81.183606</v>
      </c>
      <c r="K10" s="30">
        <f t="shared" si="3"/>
        <v>40.591803</v>
      </c>
      <c r="L10" s="21">
        <f t="shared" si="4"/>
        <v>81.091803</v>
      </c>
    </row>
    <row r="11" spans="1:12" s="4" customFormat="1" ht="20.25" customHeight="1">
      <c r="A11" s="17">
        <f t="shared" si="0"/>
        <v>7</v>
      </c>
      <c r="B11" s="17" t="s">
        <v>28</v>
      </c>
      <c r="C11" s="18" t="s">
        <v>29</v>
      </c>
      <c r="D11" s="19" t="s">
        <v>17</v>
      </c>
      <c r="E11" s="20">
        <v>62.5</v>
      </c>
      <c r="F11" s="20">
        <v>13</v>
      </c>
      <c r="G11" s="20">
        <v>75.5</v>
      </c>
      <c r="H11" s="21">
        <f t="shared" si="1"/>
        <v>37.75</v>
      </c>
      <c r="I11" s="21">
        <v>85</v>
      </c>
      <c r="J11" s="30">
        <f>I11*1.0021</f>
        <v>85.1785</v>
      </c>
      <c r="K11" s="30">
        <f t="shared" si="3"/>
        <v>42.58925</v>
      </c>
      <c r="L11" s="21">
        <f t="shared" si="4"/>
        <v>80.33924999999999</v>
      </c>
    </row>
    <row r="12" spans="1:12" s="4" customFormat="1" ht="20.25" customHeight="1">
      <c r="A12" s="17">
        <f t="shared" si="0"/>
        <v>8</v>
      </c>
      <c r="B12" s="17" t="s">
        <v>30</v>
      </c>
      <c r="C12" s="18" t="s">
        <v>31</v>
      </c>
      <c r="D12" s="19" t="s">
        <v>17</v>
      </c>
      <c r="E12" s="20">
        <v>60.5</v>
      </c>
      <c r="F12" s="20">
        <v>14</v>
      </c>
      <c r="G12" s="20">
        <v>74.5</v>
      </c>
      <c r="H12" s="21">
        <f t="shared" si="1"/>
        <v>37.25</v>
      </c>
      <c r="I12" s="21">
        <v>86</v>
      </c>
      <c r="J12" s="30">
        <f t="shared" si="5"/>
        <v>85.84519999999999</v>
      </c>
      <c r="K12" s="30">
        <f t="shared" si="3"/>
        <v>42.922599999999996</v>
      </c>
      <c r="L12" s="21">
        <f t="shared" si="4"/>
        <v>80.17259999999999</v>
      </c>
    </row>
    <row r="13" spans="1:12" s="4" customFormat="1" ht="20.25" customHeight="1">
      <c r="A13" s="17">
        <f t="shared" si="0"/>
        <v>9</v>
      </c>
      <c r="B13" s="17" t="s">
        <v>32</v>
      </c>
      <c r="C13" s="18" t="s">
        <v>33</v>
      </c>
      <c r="D13" s="19" t="s">
        <v>17</v>
      </c>
      <c r="E13" s="20">
        <v>60.5</v>
      </c>
      <c r="F13" s="20">
        <v>15</v>
      </c>
      <c r="G13" s="20">
        <v>75.5</v>
      </c>
      <c r="H13" s="21">
        <f t="shared" si="1"/>
        <v>37.75</v>
      </c>
      <c r="I13" s="21">
        <v>83</v>
      </c>
      <c r="J13" s="30">
        <f t="shared" si="5"/>
        <v>82.8506</v>
      </c>
      <c r="K13" s="30">
        <f t="shared" si="3"/>
        <v>41.4253</v>
      </c>
      <c r="L13" s="21">
        <f t="shared" si="4"/>
        <v>79.1753</v>
      </c>
    </row>
    <row r="14" spans="1:12" s="4" customFormat="1" ht="20.25" customHeight="1">
      <c r="A14" s="17">
        <f t="shared" si="0"/>
        <v>10</v>
      </c>
      <c r="B14" s="17" t="s">
        <v>34</v>
      </c>
      <c r="C14" s="18" t="s">
        <v>35</v>
      </c>
      <c r="D14" s="19" t="s">
        <v>17</v>
      </c>
      <c r="E14" s="20">
        <v>61.5</v>
      </c>
      <c r="F14" s="20">
        <v>14</v>
      </c>
      <c r="G14" s="20">
        <v>75.5</v>
      </c>
      <c r="H14" s="21">
        <f t="shared" si="1"/>
        <v>37.75</v>
      </c>
      <c r="I14" s="21">
        <v>82</v>
      </c>
      <c r="J14" s="30">
        <f>I14*1.0021</f>
        <v>82.1722</v>
      </c>
      <c r="K14" s="30">
        <f t="shared" si="3"/>
        <v>41.0861</v>
      </c>
      <c r="L14" s="21">
        <f t="shared" si="4"/>
        <v>78.8361</v>
      </c>
    </row>
    <row r="15" spans="1:12" s="4" customFormat="1" ht="20.25" customHeight="1">
      <c r="A15" s="17">
        <f t="shared" si="0"/>
        <v>11</v>
      </c>
      <c r="B15" s="17" t="s">
        <v>36</v>
      </c>
      <c r="C15" s="18" t="s">
        <v>37</v>
      </c>
      <c r="D15" s="19" t="s">
        <v>17</v>
      </c>
      <c r="E15" s="20">
        <v>54</v>
      </c>
      <c r="F15" s="20">
        <v>16</v>
      </c>
      <c r="G15" s="20">
        <v>70</v>
      </c>
      <c r="H15" s="21">
        <f t="shared" si="1"/>
        <v>35</v>
      </c>
      <c r="I15" s="21">
        <v>86.67</v>
      </c>
      <c r="J15" s="30">
        <f aca="true" t="shared" si="6" ref="J15:J17">I15*0.9982</f>
        <v>86.513994</v>
      </c>
      <c r="K15" s="30">
        <f t="shared" si="3"/>
        <v>43.256997</v>
      </c>
      <c r="L15" s="21">
        <f t="shared" si="4"/>
        <v>78.256997</v>
      </c>
    </row>
    <row r="16" spans="1:12" s="4" customFormat="1" ht="20.25" customHeight="1">
      <c r="A16" s="17">
        <f t="shared" si="0"/>
        <v>12</v>
      </c>
      <c r="B16" s="17" t="s">
        <v>38</v>
      </c>
      <c r="C16" s="18" t="s">
        <v>39</v>
      </c>
      <c r="D16" s="19" t="s">
        <v>17</v>
      </c>
      <c r="E16" s="20">
        <v>56.5</v>
      </c>
      <c r="F16" s="20">
        <v>13</v>
      </c>
      <c r="G16" s="20">
        <v>69.5</v>
      </c>
      <c r="H16" s="21">
        <f t="shared" si="1"/>
        <v>34.75</v>
      </c>
      <c r="I16" s="21">
        <v>84.67</v>
      </c>
      <c r="J16" s="30">
        <f t="shared" si="6"/>
        <v>84.517594</v>
      </c>
      <c r="K16" s="30">
        <f t="shared" si="3"/>
        <v>42.258797</v>
      </c>
      <c r="L16" s="21">
        <f t="shared" si="4"/>
        <v>77.008797</v>
      </c>
    </row>
    <row r="17" spans="1:12" s="4" customFormat="1" ht="20.25" customHeight="1">
      <c r="A17" s="17">
        <f t="shared" si="0"/>
        <v>13</v>
      </c>
      <c r="B17" s="17" t="s">
        <v>40</v>
      </c>
      <c r="C17" s="18" t="s">
        <v>41</v>
      </c>
      <c r="D17" s="19" t="s">
        <v>17</v>
      </c>
      <c r="E17" s="20">
        <v>58</v>
      </c>
      <c r="F17" s="20">
        <v>15</v>
      </c>
      <c r="G17" s="20">
        <v>73</v>
      </c>
      <c r="H17" s="21">
        <f t="shared" si="1"/>
        <v>36.5</v>
      </c>
      <c r="I17" s="21">
        <v>80</v>
      </c>
      <c r="J17" s="30">
        <f t="shared" si="6"/>
        <v>79.856</v>
      </c>
      <c r="K17" s="30">
        <f t="shared" si="3"/>
        <v>39.928</v>
      </c>
      <c r="L17" s="21">
        <f t="shared" si="4"/>
        <v>76.428</v>
      </c>
    </row>
    <row r="18" spans="1:12" s="4" customFormat="1" ht="20.25" customHeight="1">
      <c r="A18" s="17">
        <f t="shared" si="0"/>
        <v>14</v>
      </c>
      <c r="B18" s="17" t="s">
        <v>42</v>
      </c>
      <c r="C18" s="18" t="s">
        <v>43</v>
      </c>
      <c r="D18" s="19" t="s">
        <v>17</v>
      </c>
      <c r="E18" s="20">
        <v>59</v>
      </c>
      <c r="F18" s="20">
        <v>11</v>
      </c>
      <c r="G18" s="20">
        <v>70</v>
      </c>
      <c r="H18" s="21">
        <f t="shared" si="1"/>
        <v>35</v>
      </c>
      <c r="I18" s="21">
        <v>81.67</v>
      </c>
      <c r="J18" s="30">
        <f>I18*1.0021</f>
        <v>81.84150700000001</v>
      </c>
      <c r="K18" s="30">
        <f t="shared" si="3"/>
        <v>40.920753500000004</v>
      </c>
      <c r="L18" s="21">
        <f t="shared" si="4"/>
        <v>75.9207535</v>
      </c>
    </row>
    <row r="19" spans="1:12" s="4" customFormat="1" ht="20.25" customHeight="1">
      <c r="A19" s="17">
        <f t="shared" si="0"/>
        <v>15</v>
      </c>
      <c r="B19" s="17" t="s">
        <v>44</v>
      </c>
      <c r="C19" s="18" t="s">
        <v>45</v>
      </c>
      <c r="D19" s="19" t="s">
        <v>17</v>
      </c>
      <c r="E19" s="20">
        <v>57.5</v>
      </c>
      <c r="F19" s="20">
        <v>15</v>
      </c>
      <c r="G19" s="20">
        <v>72.5</v>
      </c>
      <c r="H19" s="21">
        <f t="shared" si="1"/>
        <v>36.25</v>
      </c>
      <c r="I19" s="21">
        <v>79.33</v>
      </c>
      <c r="J19" s="30">
        <f aca="true" t="shared" si="7" ref="J19:J24">I19*0.9982</f>
        <v>79.187206</v>
      </c>
      <c r="K19" s="30">
        <f t="shared" si="3"/>
        <v>39.593603</v>
      </c>
      <c r="L19" s="21">
        <f t="shared" si="4"/>
        <v>75.843603</v>
      </c>
    </row>
    <row r="20" spans="1:12" s="4" customFormat="1" ht="20.25" customHeight="1">
      <c r="A20" s="17">
        <f t="shared" si="0"/>
        <v>16</v>
      </c>
      <c r="B20" s="17" t="s">
        <v>46</v>
      </c>
      <c r="C20" s="18" t="s">
        <v>47</v>
      </c>
      <c r="D20" s="19" t="s">
        <v>17</v>
      </c>
      <c r="E20" s="20">
        <v>58.5</v>
      </c>
      <c r="F20" s="20">
        <v>10</v>
      </c>
      <c r="G20" s="20">
        <v>68.5</v>
      </c>
      <c r="H20" s="21">
        <f t="shared" si="1"/>
        <v>34.25</v>
      </c>
      <c r="I20" s="21">
        <v>82.67</v>
      </c>
      <c r="J20" s="30">
        <f>I20*1.0021</f>
        <v>82.843607</v>
      </c>
      <c r="K20" s="30">
        <f t="shared" si="3"/>
        <v>41.4218035</v>
      </c>
      <c r="L20" s="21">
        <f t="shared" si="4"/>
        <v>75.67180350000001</v>
      </c>
    </row>
    <row r="21" spans="1:12" s="4" customFormat="1" ht="20.25" customHeight="1">
      <c r="A21" s="17">
        <f t="shared" si="0"/>
        <v>17</v>
      </c>
      <c r="B21" s="17" t="s">
        <v>48</v>
      </c>
      <c r="C21" s="18" t="s">
        <v>49</v>
      </c>
      <c r="D21" s="19" t="s">
        <v>17</v>
      </c>
      <c r="E21" s="20">
        <v>51</v>
      </c>
      <c r="F21" s="20">
        <v>12</v>
      </c>
      <c r="G21" s="20">
        <v>63</v>
      </c>
      <c r="H21" s="21">
        <f t="shared" si="1"/>
        <v>31.5</v>
      </c>
      <c r="I21" s="21">
        <v>88.33</v>
      </c>
      <c r="J21" s="30">
        <f t="shared" si="7"/>
        <v>88.17100599999999</v>
      </c>
      <c r="K21" s="30">
        <f t="shared" si="3"/>
        <v>44.085502999999996</v>
      </c>
      <c r="L21" s="21">
        <f t="shared" si="4"/>
        <v>75.58550299999999</v>
      </c>
    </row>
    <row r="22" spans="1:12" s="4" customFormat="1" ht="20.25" customHeight="1">
      <c r="A22" s="17">
        <v>18</v>
      </c>
      <c r="B22" s="17" t="s">
        <v>50</v>
      </c>
      <c r="C22" s="18" t="s">
        <v>51</v>
      </c>
      <c r="D22" s="19" t="s">
        <v>17</v>
      </c>
      <c r="E22" s="20">
        <v>51</v>
      </c>
      <c r="F22" s="20">
        <v>13</v>
      </c>
      <c r="G22" s="20">
        <v>64</v>
      </c>
      <c r="H22" s="21">
        <f t="shared" si="1"/>
        <v>32</v>
      </c>
      <c r="I22" s="21">
        <v>86.67</v>
      </c>
      <c r="J22" s="30">
        <f t="shared" si="7"/>
        <v>86.513994</v>
      </c>
      <c r="K22" s="30">
        <f t="shared" si="3"/>
        <v>43.256997</v>
      </c>
      <c r="L22" s="21">
        <f t="shared" si="4"/>
        <v>75.256997</v>
      </c>
    </row>
    <row r="23" spans="1:12" s="4" customFormat="1" ht="20.25" customHeight="1">
      <c r="A23" s="17">
        <v>19</v>
      </c>
      <c r="B23" s="17" t="s">
        <v>52</v>
      </c>
      <c r="C23" s="18" t="s">
        <v>53</v>
      </c>
      <c r="D23" s="19" t="s">
        <v>17</v>
      </c>
      <c r="E23" s="20">
        <v>57</v>
      </c>
      <c r="F23" s="20">
        <v>8</v>
      </c>
      <c r="G23" s="20">
        <v>65</v>
      </c>
      <c r="H23" s="21">
        <f t="shared" si="1"/>
        <v>32.5</v>
      </c>
      <c r="I23" s="21">
        <v>85.67</v>
      </c>
      <c r="J23" s="30">
        <f t="shared" si="7"/>
        <v>85.515794</v>
      </c>
      <c r="K23" s="30">
        <f t="shared" si="3"/>
        <v>42.757897</v>
      </c>
      <c r="L23" s="21">
        <f t="shared" si="4"/>
        <v>75.257897</v>
      </c>
    </row>
    <row r="24" spans="1:12" s="4" customFormat="1" ht="20.25" customHeight="1">
      <c r="A24" s="17">
        <f>RANK(L24,$L$5:$L$33)</f>
        <v>20</v>
      </c>
      <c r="B24" s="17" t="s">
        <v>54</v>
      </c>
      <c r="C24" s="18" t="s">
        <v>55</v>
      </c>
      <c r="D24" s="19" t="s">
        <v>17</v>
      </c>
      <c r="E24" s="20">
        <v>57</v>
      </c>
      <c r="F24" s="20">
        <v>10</v>
      </c>
      <c r="G24" s="20">
        <v>67</v>
      </c>
      <c r="H24" s="21">
        <f t="shared" si="1"/>
        <v>33.5</v>
      </c>
      <c r="I24" s="21">
        <v>82.33</v>
      </c>
      <c r="J24" s="30">
        <f t="shared" si="7"/>
        <v>82.181806</v>
      </c>
      <c r="K24" s="30">
        <f t="shared" si="3"/>
        <v>41.090903</v>
      </c>
      <c r="L24" s="21">
        <f t="shared" si="4"/>
        <v>74.590903</v>
      </c>
    </row>
    <row r="25" spans="1:12" s="4" customFormat="1" ht="20.25" customHeight="1">
      <c r="A25" s="17">
        <f>RANK(L25,$L$5:$L$33)</f>
        <v>21</v>
      </c>
      <c r="B25" s="17" t="s">
        <v>56</v>
      </c>
      <c r="C25" s="18" t="s">
        <v>57</v>
      </c>
      <c r="D25" s="19" t="s">
        <v>17</v>
      </c>
      <c r="E25" s="20">
        <v>55</v>
      </c>
      <c r="F25" s="20">
        <v>9</v>
      </c>
      <c r="G25" s="20">
        <v>64</v>
      </c>
      <c r="H25" s="21">
        <f t="shared" si="1"/>
        <v>32</v>
      </c>
      <c r="I25" s="21">
        <v>83</v>
      </c>
      <c r="J25" s="30">
        <f aca="true" t="shared" si="8" ref="J25:J28">I25*1.0021</f>
        <v>83.1743</v>
      </c>
      <c r="K25" s="30">
        <f t="shared" si="3"/>
        <v>41.58715</v>
      </c>
      <c r="L25" s="21">
        <f t="shared" si="4"/>
        <v>73.58715000000001</v>
      </c>
    </row>
    <row r="26" spans="1:12" s="4" customFormat="1" ht="15.75" customHeight="1">
      <c r="A26" s="22" t="s">
        <v>58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31"/>
    </row>
    <row r="27" spans="1:12" s="4" customFormat="1" ht="20.25" customHeight="1">
      <c r="A27" s="17">
        <f>RANK(L27,$L$5:$L$33)</f>
        <v>22</v>
      </c>
      <c r="B27" s="17"/>
      <c r="C27" s="18" t="s">
        <v>59</v>
      </c>
      <c r="D27" s="19" t="s">
        <v>17</v>
      </c>
      <c r="E27" s="20">
        <v>56.5</v>
      </c>
      <c r="F27" s="20">
        <v>9</v>
      </c>
      <c r="G27" s="20">
        <v>65.5</v>
      </c>
      <c r="H27" s="21">
        <f aca="true" t="shared" si="9" ref="H27:H33">G27*0.5</f>
        <v>32.75</v>
      </c>
      <c r="I27" s="21">
        <v>80.33</v>
      </c>
      <c r="J27" s="30">
        <f t="shared" si="8"/>
        <v>80.498693</v>
      </c>
      <c r="K27" s="30">
        <f aca="true" t="shared" si="10" ref="K27:K31">J27*0.5</f>
        <v>40.2493465</v>
      </c>
      <c r="L27" s="21">
        <f aca="true" t="shared" si="11" ref="L27:L31">K27+H27</f>
        <v>72.9993465</v>
      </c>
    </row>
    <row r="28" spans="1:12" s="4" customFormat="1" ht="20.25" customHeight="1">
      <c r="A28" s="17">
        <v>23</v>
      </c>
      <c r="B28" s="17"/>
      <c r="C28" s="18" t="s">
        <v>60</v>
      </c>
      <c r="D28" s="19" t="s">
        <v>17</v>
      </c>
      <c r="E28" s="20">
        <v>51.5</v>
      </c>
      <c r="F28" s="20">
        <v>10</v>
      </c>
      <c r="G28" s="20">
        <v>61.5</v>
      </c>
      <c r="H28" s="21">
        <f t="shared" si="9"/>
        <v>30.75</v>
      </c>
      <c r="I28" s="21">
        <v>84</v>
      </c>
      <c r="J28" s="30">
        <f t="shared" si="8"/>
        <v>84.1764</v>
      </c>
      <c r="K28" s="30">
        <f t="shared" si="10"/>
        <v>42.0882</v>
      </c>
      <c r="L28" s="21">
        <f t="shared" si="11"/>
        <v>72.8382</v>
      </c>
    </row>
    <row r="29" spans="1:12" s="4" customFormat="1" ht="20.25" customHeight="1">
      <c r="A29" s="17">
        <v>24</v>
      </c>
      <c r="B29" s="17"/>
      <c r="C29" s="18" t="s">
        <v>61</v>
      </c>
      <c r="D29" s="19" t="s">
        <v>17</v>
      </c>
      <c r="E29" s="20">
        <v>54.5</v>
      </c>
      <c r="F29" s="20">
        <v>8</v>
      </c>
      <c r="G29" s="20">
        <v>62.5</v>
      </c>
      <c r="H29" s="21">
        <f t="shared" si="9"/>
        <v>31.25</v>
      </c>
      <c r="I29" s="21">
        <v>83.33</v>
      </c>
      <c r="J29" s="30">
        <f>I29*0.9982</f>
        <v>83.18000599999999</v>
      </c>
      <c r="K29" s="30">
        <f t="shared" si="10"/>
        <v>41.590002999999996</v>
      </c>
      <c r="L29" s="21">
        <f t="shared" si="11"/>
        <v>72.840003</v>
      </c>
    </row>
    <row r="30" spans="1:12" s="4" customFormat="1" ht="20.25" customHeight="1">
      <c r="A30" s="17">
        <f>RANK(L30,$L$5:$L$33)</f>
        <v>25</v>
      </c>
      <c r="B30" s="17"/>
      <c r="C30" s="18" t="s">
        <v>62</v>
      </c>
      <c r="D30" s="19" t="s">
        <v>17</v>
      </c>
      <c r="E30" s="20">
        <v>52</v>
      </c>
      <c r="F30" s="20">
        <v>9</v>
      </c>
      <c r="G30" s="20">
        <v>61</v>
      </c>
      <c r="H30" s="21">
        <f t="shared" si="9"/>
        <v>30.5</v>
      </c>
      <c r="I30" s="21">
        <v>79.67</v>
      </c>
      <c r="J30" s="30">
        <f>I30*0.9982</f>
        <v>79.526594</v>
      </c>
      <c r="K30" s="30">
        <f t="shared" si="10"/>
        <v>39.763297</v>
      </c>
      <c r="L30" s="21">
        <f t="shared" si="11"/>
        <v>70.263297</v>
      </c>
    </row>
    <row r="31" spans="1:12" s="4" customFormat="1" ht="20.25" customHeight="1">
      <c r="A31" s="17">
        <f>RANK(L31,$L$5:$L$33)</f>
        <v>26</v>
      </c>
      <c r="B31" s="17"/>
      <c r="C31" s="18" t="s">
        <v>63</v>
      </c>
      <c r="D31" s="19" t="s">
        <v>17</v>
      </c>
      <c r="E31" s="20">
        <v>55</v>
      </c>
      <c r="F31" s="20">
        <v>9</v>
      </c>
      <c r="G31" s="20">
        <v>64</v>
      </c>
      <c r="H31" s="21">
        <f t="shared" si="9"/>
        <v>32</v>
      </c>
      <c r="I31" s="21">
        <v>75.33</v>
      </c>
      <c r="J31" s="30">
        <f>I31*1.0021</f>
        <v>75.488193</v>
      </c>
      <c r="K31" s="30">
        <f t="shared" si="10"/>
        <v>37.7440965</v>
      </c>
      <c r="L31" s="21">
        <f t="shared" si="11"/>
        <v>69.7440965</v>
      </c>
    </row>
    <row r="32" spans="1:12" s="4" customFormat="1" ht="20.25" customHeight="1">
      <c r="A32" s="17">
        <f>RANK(L32,$L$5:$L$33)</f>
        <v>27</v>
      </c>
      <c r="B32" s="17"/>
      <c r="C32" s="18" t="s">
        <v>64</v>
      </c>
      <c r="D32" s="19" t="s">
        <v>17</v>
      </c>
      <c r="E32" s="20">
        <v>56.5</v>
      </c>
      <c r="F32" s="20">
        <v>14</v>
      </c>
      <c r="G32" s="20">
        <v>70.5</v>
      </c>
      <c r="H32" s="21">
        <f t="shared" si="9"/>
        <v>35.25</v>
      </c>
      <c r="I32" s="21" t="s">
        <v>65</v>
      </c>
      <c r="J32" s="30" t="s">
        <v>65</v>
      </c>
      <c r="K32" s="30" t="s">
        <v>65</v>
      </c>
      <c r="L32" s="21">
        <f>H32</f>
        <v>35.25</v>
      </c>
    </row>
    <row r="33" spans="1:12" s="4" customFormat="1" ht="20.25" customHeight="1">
      <c r="A33" s="17">
        <f>RANK(L33,$L$5:$L$33)</f>
        <v>28</v>
      </c>
      <c r="B33" s="17"/>
      <c r="C33" s="18" t="s">
        <v>66</v>
      </c>
      <c r="D33" s="19" t="s">
        <v>17</v>
      </c>
      <c r="E33" s="20">
        <v>51.5</v>
      </c>
      <c r="F33" s="20">
        <v>11</v>
      </c>
      <c r="G33" s="20">
        <v>62.5</v>
      </c>
      <c r="H33" s="21">
        <f t="shared" si="9"/>
        <v>31.25</v>
      </c>
      <c r="I33" s="21" t="s">
        <v>65</v>
      </c>
      <c r="J33" s="30" t="s">
        <v>65</v>
      </c>
      <c r="K33" s="30" t="s">
        <v>65</v>
      </c>
      <c r="L33" s="21">
        <f>H33</f>
        <v>31.25</v>
      </c>
    </row>
    <row r="34" spans="1:12" s="4" customFormat="1" ht="20.25" customHeight="1">
      <c r="A34" s="11" t="s">
        <v>67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25"/>
    </row>
    <row r="35" spans="1:12" s="4" customFormat="1" ht="20.25" customHeight="1">
      <c r="A35" s="17">
        <f aca="true" t="shared" si="12" ref="A35:A55">RANK(L35,$L$35:$L$63)</f>
        <v>1</v>
      </c>
      <c r="B35" s="17" t="s">
        <v>68</v>
      </c>
      <c r="C35" s="18" t="s">
        <v>69</v>
      </c>
      <c r="D35" s="19" t="s">
        <v>70</v>
      </c>
      <c r="E35" s="20">
        <v>69</v>
      </c>
      <c r="F35" s="20">
        <v>13</v>
      </c>
      <c r="G35" s="20">
        <v>82</v>
      </c>
      <c r="H35" s="21">
        <f aca="true" t="shared" si="13" ref="H35:H55">G35*0.5</f>
        <v>41</v>
      </c>
      <c r="I35" s="21">
        <v>77.33</v>
      </c>
      <c r="J35" s="30">
        <f aca="true" t="shared" si="14" ref="J35:J40">I35*1.0068</f>
        <v>77.85584399999999</v>
      </c>
      <c r="K35" s="32">
        <f aca="true" t="shared" si="15" ref="K35:K55">J35*0.5</f>
        <v>38.927921999999995</v>
      </c>
      <c r="L35" s="21">
        <f aca="true" t="shared" si="16" ref="L35:L55">K35+H35</f>
        <v>79.927922</v>
      </c>
    </row>
    <row r="36" spans="1:12" s="4" customFormat="1" ht="20.25" customHeight="1">
      <c r="A36" s="17">
        <f t="shared" si="12"/>
        <v>2</v>
      </c>
      <c r="B36" s="17" t="s">
        <v>71</v>
      </c>
      <c r="C36" s="18" t="s">
        <v>72</v>
      </c>
      <c r="D36" s="19" t="s">
        <v>70</v>
      </c>
      <c r="E36" s="20">
        <v>59</v>
      </c>
      <c r="F36" s="20">
        <v>15</v>
      </c>
      <c r="G36" s="20">
        <v>74</v>
      </c>
      <c r="H36" s="21">
        <f t="shared" si="13"/>
        <v>37</v>
      </c>
      <c r="I36" s="21">
        <v>84</v>
      </c>
      <c r="J36" s="30">
        <f t="shared" si="14"/>
        <v>84.57119999999999</v>
      </c>
      <c r="K36" s="32">
        <f t="shared" si="15"/>
        <v>42.285599999999995</v>
      </c>
      <c r="L36" s="21">
        <f t="shared" si="16"/>
        <v>79.28559999999999</v>
      </c>
    </row>
    <row r="37" spans="1:12" s="4" customFormat="1" ht="20.25" customHeight="1">
      <c r="A37" s="17">
        <f t="shared" si="12"/>
        <v>3</v>
      </c>
      <c r="B37" s="17" t="s">
        <v>73</v>
      </c>
      <c r="C37" s="18" t="s">
        <v>74</v>
      </c>
      <c r="D37" s="19" t="s">
        <v>70</v>
      </c>
      <c r="E37" s="20">
        <v>62</v>
      </c>
      <c r="F37" s="20">
        <v>11</v>
      </c>
      <c r="G37" s="20">
        <v>73</v>
      </c>
      <c r="H37" s="21">
        <f t="shared" si="13"/>
        <v>36.5</v>
      </c>
      <c r="I37" s="21">
        <v>85</v>
      </c>
      <c r="J37" s="30">
        <f aca="true" t="shared" si="17" ref="J37:J43">I37*0.9933</f>
        <v>84.4305</v>
      </c>
      <c r="K37" s="32">
        <f t="shared" si="15"/>
        <v>42.21525</v>
      </c>
      <c r="L37" s="21">
        <f t="shared" si="16"/>
        <v>78.71525</v>
      </c>
    </row>
    <row r="38" spans="1:12" s="4" customFormat="1" ht="20.25" customHeight="1">
      <c r="A38" s="17">
        <f t="shared" si="12"/>
        <v>4</v>
      </c>
      <c r="B38" s="17" t="s">
        <v>75</v>
      </c>
      <c r="C38" s="18" t="s">
        <v>76</v>
      </c>
      <c r="D38" s="19" t="s">
        <v>70</v>
      </c>
      <c r="E38" s="20">
        <v>63</v>
      </c>
      <c r="F38" s="20">
        <v>14</v>
      </c>
      <c r="G38" s="20">
        <v>77</v>
      </c>
      <c r="H38" s="21">
        <f t="shared" si="13"/>
        <v>38.5</v>
      </c>
      <c r="I38" s="21">
        <v>78</v>
      </c>
      <c r="J38" s="30">
        <f t="shared" si="17"/>
        <v>77.4774</v>
      </c>
      <c r="K38" s="32">
        <f t="shared" si="15"/>
        <v>38.7387</v>
      </c>
      <c r="L38" s="21">
        <f t="shared" si="16"/>
        <v>77.2387</v>
      </c>
    </row>
    <row r="39" spans="1:12" s="4" customFormat="1" ht="20.25" customHeight="1">
      <c r="A39" s="17">
        <f t="shared" si="12"/>
        <v>5</v>
      </c>
      <c r="B39" s="17" t="s">
        <v>77</v>
      </c>
      <c r="C39" s="18" t="s">
        <v>78</v>
      </c>
      <c r="D39" s="19" t="s">
        <v>70</v>
      </c>
      <c r="E39" s="20">
        <v>56</v>
      </c>
      <c r="F39" s="20">
        <v>12</v>
      </c>
      <c r="G39" s="20">
        <v>68</v>
      </c>
      <c r="H39" s="21">
        <f t="shared" si="13"/>
        <v>34</v>
      </c>
      <c r="I39" s="21">
        <v>85.67</v>
      </c>
      <c r="J39" s="30">
        <f t="shared" si="14"/>
        <v>86.252556</v>
      </c>
      <c r="K39" s="32">
        <f t="shared" si="15"/>
        <v>43.126278</v>
      </c>
      <c r="L39" s="21">
        <f t="shared" si="16"/>
        <v>77.126278</v>
      </c>
    </row>
    <row r="40" spans="1:12" s="4" customFormat="1" ht="20.25" customHeight="1">
      <c r="A40" s="17">
        <f t="shared" si="12"/>
        <v>6</v>
      </c>
      <c r="B40" s="17" t="s">
        <v>79</v>
      </c>
      <c r="C40" s="18" t="s">
        <v>80</v>
      </c>
      <c r="D40" s="19" t="s">
        <v>70</v>
      </c>
      <c r="E40" s="20">
        <v>62</v>
      </c>
      <c r="F40" s="20">
        <v>14</v>
      </c>
      <c r="G40" s="20">
        <v>76</v>
      </c>
      <c r="H40" s="21">
        <f t="shared" si="13"/>
        <v>38</v>
      </c>
      <c r="I40" s="21">
        <v>76.33</v>
      </c>
      <c r="J40" s="30">
        <f t="shared" si="14"/>
        <v>76.84904399999999</v>
      </c>
      <c r="K40" s="32">
        <f t="shared" si="15"/>
        <v>38.424521999999996</v>
      </c>
      <c r="L40" s="21">
        <f t="shared" si="16"/>
        <v>76.424522</v>
      </c>
    </row>
    <row r="41" spans="1:12" s="4" customFormat="1" ht="20.25" customHeight="1">
      <c r="A41" s="17">
        <f t="shared" si="12"/>
        <v>7</v>
      </c>
      <c r="B41" s="17" t="s">
        <v>81</v>
      </c>
      <c r="C41" s="18" t="s">
        <v>82</v>
      </c>
      <c r="D41" s="19" t="s">
        <v>70</v>
      </c>
      <c r="E41" s="20">
        <v>59</v>
      </c>
      <c r="F41" s="20">
        <v>7</v>
      </c>
      <c r="G41" s="20">
        <v>66</v>
      </c>
      <c r="H41" s="21">
        <f t="shared" si="13"/>
        <v>33</v>
      </c>
      <c r="I41" s="21">
        <v>86.67</v>
      </c>
      <c r="J41" s="30">
        <f t="shared" si="17"/>
        <v>86.089311</v>
      </c>
      <c r="K41" s="32">
        <f t="shared" si="15"/>
        <v>43.0446555</v>
      </c>
      <c r="L41" s="21">
        <f t="shared" si="16"/>
        <v>76.0446555</v>
      </c>
    </row>
    <row r="42" spans="1:12" s="4" customFormat="1" ht="20.25" customHeight="1">
      <c r="A42" s="17">
        <f t="shared" si="12"/>
        <v>8</v>
      </c>
      <c r="B42" s="17" t="s">
        <v>83</v>
      </c>
      <c r="C42" s="18" t="s">
        <v>84</v>
      </c>
      <c r="D42" s="19" t="s">
        <v>70</v>
      </c>
      <c r="E42" s="20">
        <v>66</v>
      </c>
      <c r="F42" s="20">
        <v>9</v>
      </c>
      <c r="G42" s="20">
        <v>75</v>
      </c>
      <c r="H42" s="21">
        <f t="shared" si="13"/>
        <v>37.5</v>
      </c>
      <c r="I42" s="21">
        <v>77</v>
      </c>
      <c r="J42" s="30">
        <f t="shared" si="17"/>
        <v>76.4841</v>
      </c>
      <c r="K42" s="32">
        <f t="shared" si="15"/>
        <v>38.24205</v>
      </c>
      <c r="L42" s="21">
        <f t="shared" si="16"/>
        <v>75.74205</v>
      </c>
    </row>
    <row r="43" spans="1:12" s="4" customFormat="1" ht="20.25" customHeight="1">
      <c r="A43" s="17">
        <f t="shared" si="12"/>
        <v>9</v>
      </c>
      <c r="B43" s="17" t="s">
        <v>85</v>
      </c>
      <c r="C43" s="18" t="s">
        <v>86</v>
      </c>
      <c r="D43" s="19" t="s">
        <v>70</v>
      </c>
      <c r="E43" s="20">
        <v>65</v>
      </c>
      <c r="F43" s="20">
        <v>10</v>
      </c>
      <c r="G43" s="20">
        <v>75</v>
      </c>
      <c r="H43" s="21">
        <f t="shared" si="13"/>
        <v>37.5</v>
      </c>
      <c r="I43" s="21">
        <v>76.67</v>
      </c>
      <c r="J43" s="30">
        <f t="shared" si="17"/>
        <v>76.156311</v>
      </c>
      <c r="K43" s="32">
        <f t="shared" si="15"/>
        <v>38.0781555</v>
      </c>
      <c r="L43" s="21">
        <f t="shared" si="16"/>
        <v>75.57815550000001</v>
      </c>
    </row>
    <row r="44" spans="1:12" s="4" customFormat="1" ht="20.25" customHeight="1">
      <c r="A44" s="17">
        <f t="shared" si="12"/>
        <v>10</v>
      </c>
      <c r="B44" s="17" t="s">
        <v>87</v>
      </c>
      <c r="C44" s="18" t="s">
        <v>88</v>
      </c>
      <c r="D44" s="19" t="s">
        <v>70</v>
      </c>
      <c r="E44" s="20">
        <v>57</v>
      </c>
      <c r="F44" s="20">
        <v>15</v>
      </c>
      <c r="G44" s="20">
        <v>72</v>
      </c>
      <c r="H44" s="21">
        <f t="shared" si="13"/>
        <v>36</v>
      </c>
      <c r="I44" s="21">
        <v>77</v>
      </c>
      <c r="J44" s="30">
        <f aca="true" t="shared" si="18" ref="J44:J51">I44*1.0068</f>
        <v>77.52359999999999</v>
      </c>
      <c r="K44" s="32">
        <f t="shared" si="15"/>
        <v>38.761799999999994</v>
      </c>
      <c r="L44" s="21">
        <f t="shared" si="16"/>
        <v>74.7618</v>
      </c>
    </row>
    <row r="45" spans="1:12" s="4" customFormat="1" ht="20.25" customHeight="1">
      <c r="A45" s="17">
        <f t="shared" si="12"/>
        <v>11</v>
      </c>
      <c r="B45" s="17" t="s">
        <v>89</v>
      </c>
      <c r="C45" s="18" t="s">
        <v>90</v>
      </c>
      <c r="D45" s="19" t="s">
        <v>70</v>
      </c>
      <c r="E45" s="20">
        <v>59</v>
      </c>
      <c r="F45" s="20">
        <v>16</v>
      </c>
      <c r="G45" s="20">
        <v>75</v>
      </c>
      <c r="H45" s="21">
        <f t="shared" si="13"/>
        <v>37.5</v>
      </c>
      <c r="I45" s="21">
        <v>73.33</v>
      </c>
      <c r="J45" s="30">
        <f t="shared" si="18"/>
        <v>73.828644</v>
      </c>
      <c r="K45" s="32">
        <f t="shared" si="15"/>
        <v>36.914322</v>
      </c>
      <c r="L45" s="21">
        <f t="shared" si="16"/>
        <v>74.414322</v>
      </c>
    </row>
    <row r="46" spans="1:12" s="4" customFormat="1" ht="20.25" customHeight="1">
      <c r="A46" s="17">
        <f t="shared" si="12"/>
        <v>12</v>
      </c>
      <c r="B46" s="17" t="s">
        <v>91</v>
      </c>
      <c r="C46" s="18" t="s">
        <v>92</v>
      </c>
      <c r="D46" s="19" t="s">
        <v>70</v>
      </c>
      <c r="E46" s="20">
        <v>55</v>
      </c>
      <c r="F46" s="20">
        <v>16</v>
      </c>
      <c r="G46" s="20">
        <v>71</v>
      </c>
      <c r="H46" s="21">
        <f t="shared" si="13"/>
        <v>35.5</v>
      </c>
      <c r="I46" s="21">
        <v>78</v>
      </c>
      <c r="J46" s="30">
        <f aca="true" t="shared" si="19" ref="J46:J48">I46*0.9933</f>
        <v>77.4774</v>
      </c>
      <c r="K46" s="32">
        <f t="shared" si="15"/>
        <v>38.7387</v>
      </c>
      <c r="L46" s="21">
        <f t="shared" si="16"/>
        <v>74.2387</v>
      </c>
    </row>
    <row r="47" spans="1:12" s="4" customFormat="1" ht="20.25" customHeight="1">
      <c r="A47" s="17">
        <f t="shared" si="12"/>
        <v>13</v>
      </c>
      <c r="B47" s="17" t="s">
        <v>93</v>
      </c>
      <c r="C47" s="18" t="s">
        <v>94</v>
      </c>
      <c r="D47" s="19" t="s">
        <v>70</v>
      </c>
      <c r="E47" s="20">
        <v>57</v>
      </c>
      <c r="F47" s="20">
        <v>11</v>
      </c>
      <c r="G47" s="20">
        <v>68</v>
      </c>
      <c r="H47" s="21">
        <f t="shared" si="13"/>
        <v>34</v>
      </c>
      <c r="I47" s="21">
        <v>80.67</v>
      </c>
      <c r="J47" s="30">
        <f t="shared" si="19"/>
        <v>80.129511</v>
      </c>
      <c r="K47" s="32">
        <f t="shared" si="15"/>
        <v>40.0647555</v>
      </c>
      <c r="L47" s="21">
        <f t="shared" si="16"/>
        <v>74.06475549999999</v>
      </c>
    </row>
    <row r="48" spans="1:12" s="4" customFormat="1" ht="20.25" customHeight="1">
      <c r="A48" s="17">
        <f t="shared" si="12"/>
        <v>14</v>
      </c>
      <c r="B48" s="17" t="s">
        <v>95</v>
      </c>
      <c r="C48" s="18" t="s">
        <v>96</v>
      </c>
      <c r="D48" s="19" t="s">
        <v>70</v>
      </c>
      <c r="E48" s="20">
        <v>59</v>
      </c>
      <c r="F48" s="20">
        <v>10</v>
      </c>
      <c r="G48" s="20">
        <v>69</v>
      </c>
      <c r="H48" s="21">
        <f t="shared" si="13"/>
        <v>34.5</v>
      </c>
      <c r="I48" s="21">
        <v>78.33</v>
      </c>
      <c r="J48" s="30">
        <f t="shared" si="19"/>
        <v>77.805189</v>
      </c>
      <c r="K48" s="32">
        <f t="shared" si="15"/>
        <v>38.9025945</v>
      </c>
      <c r="L48" s="21">
        <f t="shared" si="16"/>
        <v>73.40259449999999</v>
      </c>
    </row>
    <row r="49" spans="1:12" s="4" customFormat="1" ht="20.25" customHeight="1">
      <c r="A49" s="17">
        <f t="shared" si="12"/>
        <v>15</v>
      </c>
      <c r="B49" s="17" t="s">
        <v>97</v>
      </c>
      <c r="C49" s="18" t="s">
        <v>98</v>
      </c>
      <c r="D49" s="19" t="s">
        <v>70</v>
      </c>
      <c r="E49" s="20">
        <v>57</v>
      </c>
      <c r="F49" s="20">
        <v>9</v>
      </c>
      <c r="G49" s="20">
        <v>66</v>
      </c>
      <c r="H49" s="21">
        <f t="shared" si="13"/>
        <v>33</v>
      </c>
      <c r="I49" s="21">
        <v>80</v>
      </c>
      <c r="J49" s="30">
        <f t="shared" si="18"/>
        <v>80.544</v>
      </c>
      <c r="K49" s="32">
        <f t="shared" si="15"/>
        <v>40.272</v>
      </c>
      <c r="L49" s="21">
        <f t="shared" si="16"/>
        <v>73.27199999999999</v>
      </c>
    </row>
    <row r="50" spans="1:12" s="4" customFormat="1" ht="20.25" customHeight="1">
      <c r="A50" s="17">
        <f t="shared" si="12"/>
        <v>16</v>
      </c>
      <c r="B50" s="17" t="s">
        <v>99</v>
      </c>
      <c r="C50" s="18" t="s">
        <v>100</v>
      </c>
      <c r="D50" s="19" t="s">
        <v>70</v>
      </c>
      <c r="E50" s="20">
        <v>58</v>
      </c>
      <c r="F50" s="20">
        <v>8</v>
      </c>
      <c r="G50" s="20">
        <v>66</v>
      </c>
      <c r="H50" s="21">
        <f t="shared" si="13"/>
        <v>33</v>
      </c>
      <c r="I50" s="21">
        <v>79.33</v>
      </c>
      <c r="J50" s="30">
        <f t="shared" si="18"/>
        <v>79.86944399999999</v>
      </c>
      <c r="K50" s="32">
        <f t="shared" si="15"/>
        <v>39.934721999999994</v>
      </c>
      <c r="L50" s="21">
        <f t="shared" si="16"/>
        <v>72.934722</v>
      </c>
    </row>
    <row r="51" spans="1:12" s="4" customFormat="1" ht="20.25" customHeight="1">
      <c r="A51" s="17">
        <f t="shared" si="12"/>
        <v>17</v>
      </c>
      <c r="B51" s="17" t="s">
        <v>101</v>
      </c>
      <c r="C51" s="18" t="s">
        <v>102</v>
      </c>
      <c r="D51" s="19" t="s">
        <v>70</v>
      </c>
      <c r="E51" s="20">
        <v>58</v>
      </c>
      <c r="F51" s="20">
        <v>13</v>
      </c>
      <c r="G51" s="20">
        <v>71</v>
      </c>
      <c r="H51" s="21">
        <f t="shared" si="13"/>
        <v>35.5</v>
      </c>
      <c r="I51" s="21">
        <v>73</v>
      </c>
      <c r="J51" s="30">
        <f t="shared" si="18"/>
        <v>73.4964</v>
      </c>
      <c r="K51" s="32">
        <f t="shared" si="15"/>
        <v>36.7482</v>
      </c>
      <c r="L51" s="21">
        <f t="shared" si="16"/>
        <v>72.2482</v>
      </c>
    </row>
    <row r="52" spans="1:12" s="4" customFormat="1" ht="20.25" customHeight="1">
      <c r="A52" s="17">
        <f t="shared" si="12"/>
        <v>18</v>
      </c>
      <c r="B52" s="17" t="s">
        <v>103</v>
      </c>
      <c r="C52" s="18" t="s">
        <v>104</v>
      </c>
      <c r="D52" s="19" t="s">
        <v>70</v>
      </c>
      <c r="E52" s="24">
        <v>55</v>
      </c>
      <c r="F52" s="24">
        <v>15</v>
      </c>
      <c r="G52" s="20">
        <v>70</v>
      </c>
      <c r="H52" s="21">
        <f t="shared" si="13"/>
        <v>35</v>
      </c>
      <c r="I52" s="21">
        <v>74.67</v>
      </c>
      <c r="J52" s="30">
        <f>I52*0.9933</f>
        <v>74.16971099999999</v>
      </c>
      <c r="K52" s="32">
        <f t="shared" si="15"/>
        <v>37.084855499999996</v>
      </c>
      <c r="L52" s="21">
        <f t="shared" si="16"/>
        <v>72.0848555</v>
      </c>
    </row>
    <row r="53" spans="1:12" s="4" customFormat="1" ht="20.25" customHeight="1">
      <c r="A53" s="17">
        <f t="shared" si="12"/>
        <v>19</v>
      </c>
      <c r="B53" s="17" t="s">
        <v>105</v>
      </c>
      <c r="C53" s="18" t="s">
        <v>106</v>
      </c>
      <c r="D53" s="19" t="s">
        <v>70</v>
      </c>
      <c r="E53" s="20">
        <v>59</v>
      </c>
      <c r="F53" s="20">
        <v>11</v>
      </c>
      <c r="G53" s="20">
        <v>70</v>
      </c>
      <c r="H53" s="21">
        <f t="shared" si="13"/>
        <v>35</v>
      </c>
      <c r="I53" s="21">
        <v>72.33</v>
      </c>
      <c r="J53" s="30">
        <f aca="true" t="shared" si="20" ref="J53:J55">I53*1.0068</f>
        <v>72.821844</v>
      </c>
      <c r="K53" s="32">
        <f t="shared" si="15"/>
        <v>36.410922</v>
      </c>
      <c r="L53" s="21">
        <f t="shared" si="16"/>
        <v>71.410922</v>
      </c>
    </row>
    <row r="54" spans="1:12" s="4" customFormat="1" ht="20.25" customHeight="1">
      <c r="A54" s="17">
        <f t="shared" si="12"/>
        <v>20</v>
      </c>
      <c r="B54" s="17" t="s">
        <v>107</v>
      </c>
      <c r="C54" s="18" t="s">
        <v>108</v>
      </c>
      <c r="D54" s="19" t="s">
        <v>70</v>
      </c>
      <c r="E54" s="20">
        <v>59</v>
      </c>
      <c r="F54" s="20">
        <v>9</v>
      </c>
      <c r="G54" s="20">
        <v>68</v>
      </c>
      <c r="H54" s="21">
        <f t="shared" si="13"/>
        <v>34</v>
      </c>
      <c r="I54" s="21">
        <v>73.67</v>
      </c>
      <c r="J54" s="30">
        <f t="shared" si="20"/>
        <v>74.17095599999999</v>
      </c>
      <c r="K54" s="32">
        <f t="shared" si="15"/>
        <v>37.085477999999995</v>
      </c>
      <c r="L54" s="21">
        <f t="shared" si="16"/>
        <v>71.085478</v>
      </c>
    </row>
    <row r="55" spans="1:12" s="4" customFormat="1" ht="20.25" customHeight="1">
      <c r="A55" s="17">
        <f t="shared" si="12"/>
        <v>21</v>
      </c>
      <c r="B55" s="17" t="s">
        <v>109</v>
      </c>
      <c r="C55" s="18" t="s">
        <v>110</v>
      </c>
      <c r="D55" s="19" t="s">
        <v>70</v>
      </c>
      <c r="E55" s="20">
        <v>56</v>
      </c>
      <c r="F55" s="20">
        <v>8</v>
      </c>
      <c r="G55" s="20">
        <v>64</v>
      </c>
      <c r="H55" s="21">
        <f t="shared" si="13"/>
        <v>32</v>
      </c>
      <c r="I55" s="21">
        <v>76.67</v>
      </c>
      <c r="J55" s="30">
        <f t="shared" si="20"/>
        <v>77.191356</v>
      </c>
      <c r="K55" s="32">
        <f t="shared" si="15"/>
        <v>38.595678</v>
      </c>
      <c r="L55" s="21">
        <f t="shared" si="16"/>
        <v>70.59567799999999</v>
      </c>
    </row>
    <row r="56" spans="1:12" s="4" customFormat="1" ht="15.75" customHeight="1">
      <c r="A56" s="22" t="s">
        <v>58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31"/>
    </row>
    <row r="57" spans="1:12" s="4" customFormat="1" ht="20.25" customHeight="1">
      <c r="A57" s="17">
        <f aca="true" t="shared" si="21" ref="A57:A63">RANK(L57,$L$35:$L$63)</f>
        <v>22</v>
      </c>
      <c r="B57" s="17"/>
      <c r="C57" s="18" t="s">
        <v>111</v>
      </c>
      <c r="D57" s="19" t="s">
        <v>70</v>
      </c>
      <c r="E57" s="20">
        <v>53</v>
      </c>
      <c r="F57" s="20">
        <v>11</v>
      </c>
      <c r="G57" s="20">
        <v>64</v>
      </c>
      <c r="H57" s="21">
        <f aca="true" t="shared" si="22" ref="H57:H63">G57*0.5</f>
        <v>32</v>
      </c>
      <c r="I57" s="21">
        <v>77.67</v>
      </c>
      <c r="J57" s="30">
        <f aca="true" t="shared" si="23" ref="J57:J60">I57*0.9933</f>
        <v>77.149611</v>
      </c>
      <c r="K57" s="30">
        <f aca="true" t="shared" si="24" ref="K57:K61">J57*0.5</f>
        <v>38.5748055</v>
      </c>
      <c r="L57" s="21">
        <f aca="true" t="shared" si="25" ref="L57:L61">K57+H57</f>
        <v>70.5748055</v>
      </c>
    </row>
    <row r="58" spans="1:12" s="4" customFormat="1" ht="20.25" customHeight="1">
      <c r="A58" s="17">
        <f t="shared" si="21"/>
        <v>23</v>
      </c>
      <c r="B58" s="17"/>
      <c r="C58" s="18" t="s">
        <v>112</v>
      </c>
      <c r="D58" s="19" t="s">
        <v>70</v>
      </c>
      <c r="E58" s="20">
        <v>56</v>
      </c>
      <c r="F58" s="20">
        <v>9</v>
      </c>
      <c r="G58" s="20">
        <v>65</v>
      </c>
      <c r="H58" s="21">
        <f t="shared" si="22"/>
        <v>32.5</v>
      </c>
      <c r="I58" s="21">
        <v>75.67</v>
      </c>
      <c r="J58" s="30">
        <f t="shared" si="23"/>
        <v>75.163011</v>
      </c>
      <c r="K58" s="30">
        <f t="shared" si="24"/>
        <v>37.5815055</v>
      </c>
      <c r="L58" s="21">
        <f t="shared" si="25"/>
        <v>70.08150549999999</v>
      </c>
    </row>
    <row r="59" spans="1:12" s="4" customFormat="1" ht="20.25" customHeight="1">
      <c r="A59" s="17">
        <f t="shared" si="21"/>
        <v>24</v>
      </c>
      <c r="B59" s="17"/>
      <c r="C59" s="18" t="s">
        <v>113</v>
      </c>
      <c r="D59" s="19" t="s">
        <v>70</v>
      </c>
      <c r="E59" s="20">
        <v>57</v>
      </c>
      <c r="F59" s="20">
        <v>10</v>
      </c>
      <c r="G59" s="20">
        <v>67</v>
      </c>
      <c r="H59" s="21">
        <f t="shared" si="22"/>
        <v>33.5</v>
      </c>
      <c r="I59" s="21">
        <v>72</v>
      </c>
      <c r="J59" s="30">
        <f t="shared" si="23"/>
        <v>71.5176</v>
      </c>
      <c r="K59" s="30">
        <f t="shared" si="24"/>
        <v>35.7588</v>
      </c>
      <c r="L59" s="21">
        <f t="shared" si="25"/>
        <v>69.25880000000001</v>
      </c>
    </row>
    <row r="60" spans="1:12" s="4" customFormat="1" ht="20.25" customHeight="1">
      <c r="A60" s="17">
        <f t="shared" si="21"/>
        <v>25</v>
      </c>
      <c r="B60" s="17"/>
      <c r="C60" s="18" t="s">
        <v>114</v>
      </c>
      <c r="D60" s="19" t="s">
        <v>70</v>
      </c>
      <c r="E60" s="20">
        <v>57</v>
      </c>
      <c r="F60" s="20">
        <v>7</v>
      </c>
      <c r="G60" s="20">
        <v>64</v>
      </c>
      <c r="H60" s="21">
        <f t="shared" si="22"/>
        <v>32</v>
      </c>
      <c r="I60" s="21">
        <v>74.67</v>
      </c>
      <c r="J60" s="30">
        <f t="shared" si="23"/>
        <v>74.16971099999999</v>
      </c>
      <c r="K60" s="30">
        <f t="shared" si="24"/>
        <v>37.084855499999996</v>
      </c>
      <c r="L60" s="21">
        <f t="shared" si="25"/>
        <v>69.0848555</v>
      </c>
    </row>
    <row r="61" spans="1:12" s="4" customFormat="1" ht="20.25" customHeight="1">
      <c r="A61" s="17">
        <f t="shared" si="21"/>
        <v>26</v>
      </c>
      <c r="B61" s="17"/>
      <c r="C61" s="18" t="s">
        <v>115</v>
      </c>
      <c r="D61" s="19" t="s">
        <v>70</v>
      </c>
      <c r="E61" s="20">
        <v>54</v>
      </c>
      <c r="F61" s="20">
        <v>11</v>
      </c>
      <c r="G61" s="20">
        <v>65</v>
      </c>
      <c r="H61" s="21">
        <f t="shared" si="22"/>
        <v>32.5</v>
      </c>
      <c r="I61" s="21">
        <v>72.67</v>
      </c>
      <c r="J61" s="30">
        <f>I61*1.0068</f>
        <v>73.16415599999999</v>
      </c>
      <c r="K61" s="30">
        <f t="shared" si="24"/>
        <v>36.582077999999996</v>
      </c>
      <c r="L61" s="21">
        <f t="shared" si="25"/>
        <v>69.082078</v>
      </c>
    </row>
    <row r="62" spans="1:12" s="4" customFormat="1" ht="20.25" customHeight="1">
      <c r="A62" s="17">
        <f t="shared" si="21"/>
        <v>27</v>
      </c>
      <c r="B62" s="17"/>
      <c r="C62" s="18" t="s">
        <v>116</v>
      </c>
      <c r="D62" s="19" t="s">
        <v>70</v>
      </c>
      <c r="E62" s="20">
        <v>61</v>
      </c>
      <c r="F62" s="20">
        <v>5</v>
      </c>
      <c r="G62" s="20">
        <v>66</v>
      </c>
      <c r="H62" s="21">
        <f t="shared" si="22"/>
        <v>33</v>
      </c>
      <c r="I62" s="21" t="s">
        <v>65</v>
      </c>
      <c r="J62" s="21" t="s">
        <v>65</v>
      </c>
      <c r="K62" s="30" t="s">
        <v>65</v>
      </c>
      <c r="L62" s="21">
        <f>H62</f>
        <v>33</v>
      </c>
    </row>
    <row r="63" spans="1:12" s="4" customFormat="1" ht="20.25" customHeight="1">
      <c r="A63" s="17">
        <f t="shared" si="21"/>
        <v>28</v>
      </c>
      <c r="B63" s="17"/>
      <c r="C63" s="18" t="s">
        <v>117</v>
      </c>
      <c r="D63" s="19" t="s">
        <v>70</v>
      </c>
      <c r="E63" s="20">
        <v>48</v>
      </c>
      <c r="F63" s="20">
        <v>16</v>
      </c>
      <c r="G63" s="20">
        <v>64</v>
      </c>
      <c r="H63" s="21">
        <f t="shared" si="22"/>
        <v>32</v>
      </c>
      <c r="I63" s="21" t="s">
        <v>65</v>
      </c>
      <c r="J63" s="21" t="s">
        <v>65</v>
      </c>
      <c r="K63" s="30" t="s">
        <v>65</v>
      </c>
      <c r="L63" s="21">
        <f>H63</f>
        <v>32</v>
      </c>
    </row>
    <row r="64" spans="1:12" s="4" customFormat="1" ht="20.25" customHeight="1">
      <c r="A64" s="11" t="s">
        <v>118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25"/>
    </row>
    <row r="65" spans="1:12" s="4" customFormat="1" ht="20.25" customHeight="1">
      <c r="A65" s="17">
        <v>1</v>
      </c>
      <c r="B65" s="17" t="s">
        <v>119</v>
      </c>
      <c r="C65" s="18" t="s">
        <v>120</v>
      </c>
      <c r="D65" s="19" t="s">
        <v>121</v>
      </c>
      <c r="E65" s="20">
        <v>56</v>
      </c>
      <c r="F65" s="24">
        <v>16</v>
      </c>
      <c r="G65" s="20">
        <v>72</v>
      </c>
      <c r="H65" s="21">
        <v>36</v>
      </c>
      <c r="I65" s="21">
        <v>88</v>
      </c>
      <c r="J65" s="37"/>
      <c r="K65" s="21">
        <v>44</v>
      </c>
      <c r="L65" s="21">
        <f aca="true" t="shared" si="26" ref="L65:L74">H65+K65</f>
        <v>80</v>
      </c>
    </row>
    <row r="66" spans="1:12" s="4" customFormat="1" ht="20.25" customHeight="1">
      <c r="A66" s="17">
        <v>2</v>
      </c>
      <c r="B66" s="17" t="s">
        <v>122</v>
      </c>
      <c r="C66" s="18" t="s">
        <v>123</v>
      </c>
      <c r="D66" s="19" t="s">
        <v>121</v>
      </c>
      <c r="E66" s="20">
        <v>60</v>
      </c>
      <c r="F66" s="20">
        <v>16</v>
      </c>
      <c r="G66" s="20">
        <v>76</v>
      </c>
      <c r="H66" s="21">
        <v>38</v>
      </c>
      <c r="I66" s="21">
        <v>80.33</v>
      </c>
      <c r="J66" s="37"/>
      <c r="K66" s="21">
        <v>40.17</v>
      </c>
      <c r="L66" s="21">
        <f t="shared" si="26"/>
        <v>78.17</v>
      </c>
    </row>
    <row r="67" spans="1:12" s="4" customFormat="1" ht="20.25" customHeight="1">
      <c r="A67" s="17">
        <v>3</v>
      </c>
      <c r="B67" s="17" t="s">
        <v>124</v>
      </c>
      <c r="C67" s="18" t="s">
        <v>125</v>
      </c>
      <c r="D67" s="19" t="s">
        <v>121</v>
      </c>
      <c r="E67" s="20">
        <v>47</v>
      </c>
      <c r="F67" s="24">
        <v>18</v>
      </c>
      <c r="G67" s="20">
        <v>65</v>
      </c>
      <c r="H67" s="21">
        <v>32.5</v>
      </c>
      <c r="I67" s="21">
        <v>76.33</v>
      </c>
      <c r="J67" s="37"/>
      <c r="K67" s="21">
        <v>38.17</v>
      </c>
      <c r="L67" s="21">
        <f t="shared" si="26"/>
        <v>70.67</v>
      </c>
    </row>
    <row r="68" spans="1:12" s="4" customFormat="1" ht="20.25" customHeight="1">
      <c r="A68" s="17">
        <v>4</v>
      </c>
      <c r="B68" s="17" t="s">
        <v>126</v>
      </c>
      <c r="C68" s="18" t="s">
        <v>127</v>
      </c>
      <c r="D68" s="19" t="s">
        <v>121</v>
      </c>
      <c r="E68" s="24">
        <v>54</v>
      </c>
      <c r="F68" s="24">
        <v>15</v>
      </c>
      <c r="G68" s="20">
        <v>69</v>
      </c>
      <c r="H68" s="21">
        <v>34.5</v>
      </c>
      <c r="I68" s="21">
        <v>72.33</v>
      </c>
      <c r="J68" s="37"/>
      <c r="K68" s="21">
        <v>36.17</v>
      </c>
      <c r="L68" s="21">
        <f t="shared" si="26"/>
        <v>70.67</v>
      </c>
    </row>
    <row r="69" spans="1:12" s="4" customFormat="1" ht="20.25" customHeight="1">
      <c r="A69" s="17">
        <v>5</v>
      </c>
      <c r="B69" s="17" t="s">
        <v>128</v>
      </c>
      <c r="C69" s="18" t="s">
        <v>129</v>
      </c>
      <c r="D69" s="19" t="s">
        <v>121</v>
      </c>
      <c r="E69" s="20">
        <v>47</v>
      </c>
      <c r="F69" s="20">
        <v>15</v>
      </c>
      <c r="G69" s="20">
        <v>62</v>
      </c>
      <c r="H69" s="21">
        <v>31</v>
      </c>
      <c r="I69" s="21">
        <v>76.67</v>
      </c>
      <c r="J69" s="37"/>
      <c r="K69" s="21">
        <v>38.35</v>
      </c>
      <c r="L69" s="21">
        <f t="shared" si="26"/>
        <v>69.35</v>
      </c>
    </row>
    <row r="70" spans="1:12" s="4" customFormat="1" ht="20.25" customHeight="1">
      <c r="A70" s="17">
        <v>6</v>
      </c>
      <c r="B70" s="17" t="s">
        <v>130</v>
      </c>
      <c r="C70" s="18" t="s">
        <v>131</v>
      </c>
      <c r="D70" s="19" t="s">
        <v>121</v>
      </c>
      <c r="E70" s="20">
        <v>47</v>
      </c>
      <c r="F70" s="20">
        <v>16</v>
      </c>
      <c r="G70" s="20">
        <v>63</v>
      </c>
      <c r="H70" s="21">
        <v>31.5</v>
      </c>
      <c r="I70" s="21">
        <v>73.33</v>
      </c>
      <c r="J70" s="37"/>
      <c r="K70" s="21">
        <v>36.67</v>
      </c>
      <c r="L70" s="21">
        <f t="shared" si="26"/>
        <v>68.17</v>
      </c>
    </row>
    <row r="71" spans="1:12" s="4" customFormat="1" ht="20.25" customHeight="1">
      <c r="A71" s="17">
        <v>7</v>
      </c>
      <c r="B71" s="17" t="s">
        <v>132</v>
      </c>
      <c r="C71" s="18" t="s">
        <v>133</v>
      </c>
      <c r="D71" s="19" t="s">
        <v>121</v>
      </c>
      <c r="E71" s="20">
        <v>44</v>
      </c>
      <c r="F71" s="20">
        <v>17</v>
      </c>
      <c r="G71" s="20">
        <v>61</v>
      </c>
      <c r="H71" s="21">
        <v>30.5</v>
      </c>
      <c r="I71" s="21">
        <v>74</v>
      </c>
      <c r="J71" s="37"/>
      <c r="K71" s="21">
        <v>37</v>
      </c>
      <c r="L71" s="21">
        <f t="shared" si="26"/>
        <v>67.5</v>
      </c>
    </row>
    <row r="72" spans="1:12" s="4" customFormat="1" ht="20.25" customHeight="1">
      <c r="A72" s="17">
        <v>8</v>
      </c>
      <c r="B72" s="17" t="s">
        <v>134</v>
      </c>
      <c r="C72" s="18" t="s">
        <v>135</v>
      </c>
      <c r="D72" s="19" t="s">
        <v>121</v>
      </c>
      <c r="E72" s="20">
        <v>49</v>
      </c>
      <c r="F72" s="20">
        <v>14</v>
      </c>
      <c r="G72" s="20">
        <v>63</v>
      </c>
      <c r="H72" s="21">
        <v>31.5</v>
      </c>
      <c r="I72" s="21">
        <v>72</v>
      </c>
      <c r="J72" s="37"/>
      <c r="K72" s="21">
        <v>36</v>
      </c>
      <c r="L72" s="21">
        <f t="shared" si="26"/>
        <v>67.5</v>
      </c>
    </row>
    <row r="73" spans="1:12" s="4" customFormat="1" ht="20.25" customHeight="1">
      <c r="A73" s="17">
        <v>9</v>
      </c>
      <c r="B73" s="17" t="s">
        <v>136</v>
      </c>
      <c r="C73" s="18" t="s">
        <v>137</v>
      </c>
      <c r="D73" s="19" t="s">
        <v>121</v>
      </c>
      <c r="E73" s="20">
        <v>41</v>
      </c>
      <c r="F73" s="20">
        <v>20</v>
      </c>
      <c r="G73" s="20">
        <v>61</v>
      </c>
      <c r="H73" s="21">
        <v>30.5</v>
      </c>
      <c r="I73" s="21">
        <v>73</v>
      </c>
      <c r="J73" s="37"/>
      <c r="K73" s="21">
        <v>36.5</v>
      </c>
      <c r="L73" s="21">
        <f t="shared" si="26"/>
        <v>67</v>
      </c>
    </row>
    <row r="74" spans="1:12" s="4" customFormat="1" ht="20.25" customHeight="1">
      <c r="A74" s="17">
        <v>10</v>
      </c>
      <c r="B74" s="17" t="s">
        <v>138</v>
      </c>
      <c r="C74" s="18" t="s">
        <v>139</v>
      </c>
      <c r="D74" s="19" t="s">
        <v>121</v>
      </c>
      <c r="E74" s="20">
        <v>42</v>
      </c>
      <c r="F74" s="20">
        <v>18</v>
      </c>
      <c r="G74" s="20">
        <v>60</v>
      </c>
      <c r="H74" s="21">
        <v>30</v>
      </c>
      <c r="I74" s="21">
        <v>70.67</v>
      </c>
      <c r="J74" s="37"/>
      <c r="K74" s="21">
        <v>35.34</v>
      </c>
      <c r="L74" s="21">
        <f t="shared" si="26"/>
        <v>65.34</v>
      </c>
    </row>
    <row r="75" spans="1:12" s="4" customFormat="1" ht="15.75" customHeight="1">
      <c r="A75" s="22" t="s">
        <v>58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31"/>
    </row>
    <row r="76" spans="1:12" s="4" customFormat="1" ht="20.25" customHeight="1">
      <c r="A76" s="11" t="s">
        <v>140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25"/>
    </row>
    <row r="77" spans="1:12" s="4" customFormat="1" ht="20.25" customHeight="1">
      <c r="A77" s="17">
        <f aca="true" t="shared" si="27" ref="A77:A82">RANK(L77,$L$77:$L$86)</f>
        <v>1</v>
      </c>
      <c r="B77" s="17" t="s">
        <v>141</v>
      </c>
      <c r="C77" s="18" t="s">
        <v>142</v>
      </c>
      <c r="D77" s="19" t="s">
        <v>143</v>
      </c>
      <c r="E77" s="20">
        <v>64</v>
      </c>
      <c r="F77" s="20">
        <v>14</v>
      </c>
      <c r="G77" s="20">
        <v>78</v>
      </c>
      <c r="H77" s="21">
        <f aca="true" t="shared" si="28" ref="H77:H82">G77*0.5</f>
        <v>39</v>
      </c>
      <c r="I77" s="21">
        <v>87.67</v>
      </c>
      <c r="J77" s="37"/>
      <c r="K77" s="21">
        <v>43.84</v>
      </c>
      <c r="L77" s="21">
        <f aca="true" t="shared" si="29" ref="L77:L82">K77+H77</f>
        <v>82.84</v>
      </c>
    </row>
    <row r="78" spans="1:12" s="4" customFormat="1" ht="20.25" customHeight="1">
      <c r="A78" s="17">
        <f t="shared" si="27"/>
        <v>2</v>
      </c>
      <c r="B78" s="17" t="s">
        <v>144</v>
      </c>
      <c r="C78" s="18" t="s">
        <v>145</v>
      </c>
      <c r="D78" s="19" t="s">
        <v>143</v>
      </c>
      <c r="E78" s="20">
        <v>59</v>
      </c>
      <c r="F78" s="20">
        <v>12</v>
      </c>
      <c r="G78" s="20">
        <v>71</v>
      </c>
      <c r="H78" s="21">
        <f t="shared" si="28"/>
        <v>35.5</v>
      </c>
      <c r="I78" s="21">
        <v>88</v>
      </c>
      <c r="J78" s="37"/>
      <c r="K78" s="21">
        <f aca="true" t="shared" si="30" ref="K78:K81">I78*0.5</f>
        <v>44</v>
      </c>
      <c r="L78" s="21">
        <f t="shared" si="29"/>
        <v>79.5</v>
      </c>
    </row>
    <row r="79" spans="1:12" s="4" customFormat="1" ht="20.25" customHeight="1">
      <c r="A79" s="17">
        <f t="shared" si="27"/>
        <v>3</v>
      </c>
      <c r="B79" s="17" t="s">
        <v>146</v>
      </c>
      <c r="C79" s="18" t="s">
        <v>147</v>
      </c>
      <c r="D79" s="19" t="s">
        <v>143</v>
      </c>
      <c r="E79" s="20">
        <v>58</v>
      </c>
      <c r="F79" s="20">
        <v>10</v>
      </c>
      <c r="G79" s="20">
        <v>68</v>
      </c>
      <c r="H79" s="21">
        <f t="shared" si="28"/>
        <v>34</v>
      </c>
      <c r="I79" s="21">
        <v>88.67</v>
      </c>
      <c r="J79" s="37"/>
      <c r="K79" s="21">
        <v>44.34</v>
      </c>
      <c r="L79" s="21">
        <f t="shared" si="29"/>
        <v>78.34</v>
      </c>
    </row>
    <row r="80" spans="1:12" s="4" customFormat="1" ht="20.25" customHeight="1">
      <c r="A80" s="17">
        <f t="shared" si="27"/>
        <v>4</v>
      </c>
      <c r="B80" s="17" t="s">
        <v>148</v>
      </c>
      <c r="C80" s="18" t="s">
        <v>149</v>
      </c>
      <c r="D80" s="19" t="s">
        <v>143</v>
      </c>
      <c r="E80" s="20">
        <v>60</v>
      </c>
      <c r="F80" s="20">
        <v>9</v>
      </c>
      <c r="G80" s="20">
        <v>69</v>
      </c>
      <c r="H80" s="21">
        <f t="shared" si="28"/>
        <v>34.5</v>
      </c>
      <c r="I80" s="21">
        <v>87</v>
      </c>
      <c r="J80" s="37"/>
      <c r="K80" s="21">
        <f t="shared" si="30"/>
        <v>43.5</v>
      </c>
      <c r="L80" s="21">
        <f t="shared" si="29"/>
        <v>78</v>
      </c>
    </row>
    <row r="81" spans="1:12" s="4" customFormat="1" ht="20.25" customHeight="1">
      <c r="A81" s="17">
        <f t="shared" si="27"/>
        <v>5</v>
      </c>
      <c r="B81" s="17" t="s">
        <v>150</v>
      </c>
      <c r="C81" s="18" t="s">
        <v>151</v>
      </c>
      <c r="D81" s="19" t="s">
        <v>143</v>
      </c>
      <c r="E81" s="20">
        <v>59</v>
      </c>
      <c r="F81" s="20">
        <v>13</v>
      </c>
      <c r="G81" s="20">
        <v>72</v>
      </c>
      <c r="H81" s="21">
        <f t="shared" si="28"/>
        <v>36</v>
      </c>
      <c r="I81" s="21">
        <v>83</v>
      </c>
      <c r="J81" s="37"/>
      <c r="K81" s="21">
        <f t="shared" si="30"/>
        <v>41.5</v>
      </c>
      <c r="L81" s="21">
        <f t="shared" si="29"/>
        <v>77.5</v>
      </c>
    </row>
    <row r="82" spans="1:12" s="4" customFormat="1" ht="20.25" customHeight="1">
      <c r="A82" s="17">
        <f t="shared" si="27"/>
        <v>6</v>
      </c>
      <c r="B82" s="17" t="s">
        <v>152</v>
      </c>
      <c r="C82" s="18" t="s">
        <v>153</v>
      </c>
      <c r="D82" s="19" t="s">
        <v>143</v>
      </c>
      <c r="E82" s="20">
        <v>61</v>
      </c>
      <c r="F82" s="20">
        <v>10</v>
      </c>
      <c r="G82" s="20">
        <v>71</v>
      </c>
      <c r="H82" s="21">
        <f t="shared" si="28"/>
        <v>35.5</v>
      </c>
      <c r="I82" s="21">
        <v>82.33</v>
      </c>
      <c r="J82" s="37"/>
      <c r="K82" s="21">
        <v>41.17</v>
      </c>
      <c r="L82" s="21">
        <f t="shared" si="29"/>
        <v>76.67</v>
      </c>
    </row>
    <row r="83" spans="1:12" s="4" customFormat="1" ht="15.75" customHeight="1">
      <c r="A83" s="22" t="s">
        <v>58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31"/>
    </row>
    <row r="84" spans="1:12" s="4" customFormat="1" ht="20.25" customHeight="1">
      <c r="A84" s="17">
        <f aca="true" t="shared" si="31" ref="A84:A86">RANK(L84,$L$77:$L$86)</f>
        <v>7</v>
      </c>
      <c r="B84" s="17"/>
      <c r="C84" s="18" t="s">
        <v>154</v>
      </c>
      <c r="D84" s="19" t="s">
        <v>143</v>
      </c>
      <c r="E84" s="24">
        <v>43</v>
      </c>
      <c r="F84" s="24">
        <v>19</v>
      </c>
      <c r="G84" s="20">
        <v>62</v>
      </c>
      <c r="H84" s="21">
        <f aca="true" t="shared" si="32" ref="H84:H86">G84*0.5</f>
        <v>31</v>
      </c>
      <c r="I84" s="21">
        <v>87.33</v>
      </c>
      <c r="J84" s="37"/>
      <c r="K84" s="21">
        <v>43.67</v>
      </c>
      <c r="L84" s="21">
        <f>K84+H84</f>
        <v>74.67</v>
      </c>
    </row>
    <row r="85" spans="1:12" s="4" customFormat="1" ht="20.25" customHeight="1">
      <c r="A85" s="17">
        <f t="shared" si="31"/>
        <v>8</v>
      </c>
      <c r="B85" s="17"/>
      <c r="C85" s="18" t="s">
        <v>155</v>
      </c>
      <c r="D85" s="19" t="s">
        <v>143</v>
      </c>
      <c r="E85" s="20">
        <v>59</v>
      </c>
      <c r="F85" s="20">
        <v>7</v>
      </c>
      <c r="G85" s="20">
        <v>66</v>
      </c>
      <c r="H85" s="21">
        <f t="shared" si="32"/>
        <v>33</v>
      </c>
      <c r="I85" s="21">
        <v>79</v>
      </c>
      <c r="J85" s="37"/>
      <c r="K85" s="21">
        <f>I85*0.5</f>
        <v>39.5</v>
      </c>
      <c r="L85" s="21">
        <f>K85+H85</f>
        <v>72.5</v>
      </c>
    </row>
    <row r="86" spans="1:12" s="4" customFormat="1" ht="20.25" customHeight="1">
      <c r="A86" s="17">
        <f t="shared" si="31"/>
        <v>9</v>
      </c>
      <c r="B86" s="17"/>
      <c r="C86" s="18" t="s">
        <v>156</v>
      </c>
      <c r="D86" s="19" t="s">
        <v>143</v>
      </c>
      <c r="E86" s="24">
        <v>54</v>
      </c>
      <c r="F86" s="24">
        <v>14</v>
      </c>
      <c r="G86" s="20">
        <v>68</v>
      </c>
      <c r="H86" s="21">
        <f t="shared" si="32"/>
        <v>34</v>
      </c>
      <c r="I86" s="21" t="s">
        <v>65</v>
      </c>
      <c r="J86" s="37"/>
      <c r="K86" s="21" t="s">
        <v>65</v>
      </c>
      <c r="L86" s="21">
        <v>34</v>
      </c>
    </row>
    <row r="87" spans="1:12" s="4" customFormat="1" ht="20.2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s="4" customFormat="1" ht="75" customHeight="1">
      <c r="A88" s="13" t="s">
        <v>3</v>
      </c>
      <c r="B88" s="13" t="s">
        <v>4</v>
      </c>
      <c r="C88" s="14" t="s">
        <v>5</v>
      </c>
      <c r="D88" s="14" t="s">
        <v>6</v>
      </c>
      <c r="E88" s="15" t="s">
        <v>7</v>
      </c>
      <c r="F88" s="15" t="s">
        <v>8</v>
      </c>
      <c r="G88" s="15" t="s">
        <v>9</v>
      </c>
      <c r="H88" s="34" t="s">
        <v>157</v>
      </c>
      <c r="I88" s="38" t="s">
        <v>158</v>
      </c>
      <c r="J88" s="26" t="s">
        <v>11</v>
      </c>
      <c r="K88" s="27" t="s">
        <v>159</v>
      </c>
      <c r="L88" s="28" t="s">
        <v>14</v>
      </c>
    </row>
    <row r="89" spans="1:12" s="4" customFormat="1" ht="20.25" customHeight="1">
      <c r="A89" s="11" t="s">
        <v>160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25"/>
    </row>
    <row r="90" spans="1:12" s="4" customFormat="1" ht="20.25" customHeight="1">
      <c r="A90" s="17">
        <v>1</v>
      </c>
      <c r="B90" s="17" t="s">
        <v>161</v>
      </c>
      <c r="C90" s="18" t="s">
        <v>162</v>
      </c>
      <c r="D90" s="19" t="s">
        <v>163</v>
      </c>
      <c r="E90" s="20">
        <v>60</v>
      </c>
      <c r="F90" s="20">
        <v>15</v>
      </c>
      <c r="G90" s="20">
        <v>75</v>
      </c>
      <c r="H90" s="21">
        <f>G90*0.5</f>
        <v>37.5</v>
      </c>
      <c r="I90" s="35">
        <v>81.33</v>
      </c>
      <c r="J90" s="37"/>
      <c r="K90" s="35">
        <v>40.67</v>
      </c>
      <c r="L90" s="21">
        <f>K90+H90</f>
        <v>78.17</v>
      </c>
    </row>
    <row r="91" spans="1:12" s="4" customFormat="1" ht="20.25" customHeight="1">
      <c r="A91" s="22" t="s">
        <v>58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31"/>
    </row>
    <row r="92" spans="1:12" s="4" customFormat="1" ht="20.25" customHeight="1">
      <c r="A92" s="11" t="s">
        <v>164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25"/>
    </row>
    <row r="93" spans="1:12" s="4" customFormat="1" ht="20.25" customHeight="1">
      <c r="A93" s="17">
        <v>1</v>
      </c>
      <c r="B93" s="17" t="s">
        <v>165</v>
      </c>
      <c r="C93" s="18" t="s">
        <v>166</v>
      </c>
      <c r="D93" s="19" t="s">
        <v>167</v>
      </c>
      <c r="E93" s="20">
        <v>52</v>
      </c>
      <c r="F93" s="20">
        <v>9</v>
      </c>
      <c r="G93" s="20">
        <v>61</v>
      </c>
      <c r="H93" s="35">
        <v>77.66</v>
      </c>
      <c r="I93" s="21">
        <f>G93*0.3+H93*0.4</f>
        <v>49.364000000000004</v>
      </c>
      <c r="J93" s="37">
        <v>85.33</v>
      </c>
      <c r="K93" s="21">
        <v>25.6</v>
      </c>
      <c r="L93" s="21">
        <f>K93+I93</f>
        <v>74.964</v>
      </c>
    </row>
    <row r="94" spans="1:12" s="4" customFormat="1" ht="20.25" customHeight="1">
      <c r="A94" s="22" t="s">
        <v>58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31"/>
    </row>
    <row r="95" spans="1:12" s="4" customFormat="1" ht="20.25" customHeight="1">
      <c r="A95" s="11" t="s">
        <v>168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25"/>
    </row>
    <row r="96" spans="1:12" s="4" customFormat="1" ht="20.25" customHeight="1">
      <c r="A96" s="17">
        <f aca="true" t="shared" si="33" ref="A96:A103">RANK(L96,$L$96:$L$105)</f>
        <v>1</v>
      </c>
      <c r="B96" s="17" t="s">
        <v>169</v>
      </c>
      <c r="C96" s="18" t="s">
        <v>170</v>
      </c>
      <c r="D96" s="19" t="s">
        <v>171</v>
      </c>
      <c r="E96" s="20">
        <v>71</v>
      </c>
      <c r="F96" s="20">
        <v>16</v>
      </c>
      <c r="G96" s="20">
        <v>87</v>
      </c>
      <c r="H96" s="35">
        <v>74.33</v>
      </c>
      <c r="I96" s="21">
        <f aca="true" t="shared" si="34" ref="I96:I103">G96*0.3+H96*0.4</f>
        <v>55.831999999999994</v>
      </c>
      <c r="J96" s="37">
        <v>72.67</v>
      </c>
      <c r="K96" s="37">
        <v>21.8</v>
      </c>
      <c r="L96" s="37">
        <f aca="true" t="shared" si="35" ref="L96:L103">K96+I96</f>
        <v>77.63199999999999</v>
      </c>
    </row>
    <row r="97" spans="1:12" s="4" customFormat="1" ht="20.25" customHeight="1">
      <c r="A97" s="17">
        <f t="shared" si="33"/>
        <v>2</v>
      </c>
      <c r="B97" s="17" t="s">
        <v>172</v>
      </c>
      <c r="C97" s="18" t="s">
        <v>173</v>
      </c>
      <c r="D97" s="19" t="s">
        <v>171</v>
      </c>
      <c r="E97" s="20">
        <v>62</v>
      </c>
      <c r="F97" s="20">
        <v>7</v>
      </c>
      <c r="G97" s="20">
        <v>69</v>
      </c>
      <c r="H97" s="35">
        <v>72.33</v>
      </c>
      <c r="I97" s="21">
        <f t="shared" si="34"/>
        <v>49.632000000000005</v>
      </c>
      <c r="J97" s="37">
        <v>81.67</v>
      </c>
      <c r="K97" s="37">
        <v>24.5</v>
      </c>
      <c r="L97" s="37">
        <f t="shared" si="35"/>
        <v>74.132</v>
      </c>
    </row>
    <row r="98" spans="1:12" s="4" customFormat="1" ht="20.25" customHeight="1">
      <c r="A98" s="17">
        <f t="shared" si="33"/>
        <v>3</v>
      </c>
      <c r="B98" s="17" t="s">
        <v>174</v>
      </c>
      <c r="C98" s="18" t="s">
        <v>175</v>
      </c>
      <c r="D98" s="19" t="s">
        <v>171</v>
      </c>
      <c r="E98" s="20">
        <v>61</v>
      </c>
      <c r="F98" s="20">
        <v>17</v>
      </c>
      <c r="G98" s="20">
        <v>78</v>
      </c>
      <c r="H98" s="35">
        <v>64.33</v>
      </c>
      <c r="I98" s="21">
        <f t="shared" si="34"/>
        <v>49.132</v>
      </c>
      <c r="J98" s="37">
        <v>71</v>
      </c>
      <c r="K98" s="37">
        <f aca="true" t="shared" si="36" ref="K98:K103">J98*0.3</f>
        <v>21.3</v>
      </c>
      <c r="L98" s="37">
        <f t="shared" si="35"/>
        <v>70.432</v>
      </c>
    </row>
    <row r="99" spans="1:12" s="4" customFormat="1" ht="20.25" customHeight="1">
      <c r="A99" s="17">
        <f t="shared" si="33"/>
        <v>4</v>
      </c>
      <c r="B99" s="17" t="s">
        <v>176</v>
      </c>
      <c r="C99" s="18" t="s">
        <v>177</v>
      </c>
      <c r="D99" s="19" t="s">
        <v>171</v>
      </c>
      <c r="E99" s="20">
        <v>50</v>
      </c>
      <c r="F99" s="20">
        <v>10</v>
      </c>
      <c r="G99" s="20">
        <v>60</v>
      </c>
      <c r="H99" s="35">
        <v>62.67</v>
      </c>
      <c r="I99" s="21">
        <f t="shared" si="34"/>
        <v>43.068</v>
      </c>
      <c r="J99" s="37">
        <v>80.33</v>
      </c>
      <c r="K99" s="37">
        <v>24.1</v>
      </c>
      <c r="L99" s="37">
        <f t="shared" si="35"/>
        <v>67.168</v>
      </c>
    </row>
    <row r="100" spans="1:12" s="4" customFormat="1" ht="20.25" customHeight="1">
      <c r="A100" s="17">
        <f t="shared" si="33"/>
        <v>5</v>
      </c>
      <c r="B100" s="17" t="s">
        <v>178</v>
      </c>
      <c r="C100" s="18" t="s">
        <v>179</v>
      </c>
      <c r="D100" s="19" t="s">
        <v>171</v>
      </c>
      <c r="E100" s="20">
        <v>58</v>
      </c>
      <c r="F100" s="20">
        <v>8</v>
      </c>
      <c r="G100" s="20">
        <v>66</v>
      </c>
      <c r="H100" s="35">
        <v>56.33</v>
      </c>
      <c r="I100" s="21">
        <f t="shared" si="34"/>
        <v>42.332</v>
      </c>
      <c r="J100" s="37">
        <v>73.67</v>
      </c>
      <c r="K100" s="37">
        <v>22.1</v>
      </c>
      <c r="L100" s="37">
        <f t="shared" si="35"/>
        <v>64.432</v>
      </c>
    </row>
    <row r="101" spans="1:12" s="4" customFormat="1" ht="20.25" customHeight="1">
      <c r="A101" s="17">
        <f t="shared" si="33"/>
        <v>6</v>
      </c>
      <c r="B101" s="17" t="s">
        <v>180</v>
      </c>
      <c r="C101" s="18" t="s">
        <v>181</v>
      </c>
      <c r="D101" s="19" t="s">
        <v>171</v>
      </c>
      <c r="E101" s="20">
        <v>51</v>
      </c>
      <c r="F101" s="20">
        <v>9</v>
      </c>
      <c r="G101" s="20">
        <v>60</v>
      </c>
      <c r="H101" s="35">
        <v>60.33</v>
      </c>
      <c r="I101" s="21">
        <f t="shared" si="34"/>
        <v>42.132000000000005</v>
      </c>
      <c r="J101" s="37">
        <v>70</v>
      </c>
      <c r="K101" s="37">
        <f t="shared" si="36"/>
        <v>21</v>
      </c>
      <c r="L101" s="37">
        <f t="shared" si="35"/>
        <v>63.132000000000005</v>
      </c>
    </row>
    <row r="102" spans="1:12" s="4" customFormat="1" ht="20.25" customHeight="1">
      <c r="A102" s="17">
        <f t="shared" si="33"/>
        <v>7</v>
      </c>
      <c r="B102" s="17" t="s">
        <v>182</v>
      </c>
      <c r="C102" s="18" t="s">
        <v>183</v>
      </c>
      <c r="D102" s="19" t="s">
        <v>171</v>
      </c>
      <c r="E102" s="20">
        <v>53</v>
      </c>
      <c r="F102" s="20">
        <v>8</v>
      </c>
      <c r="G102" s="20">
        <v>61</v>
      </c>
      <c r="H102" s="35">
        <v>55.33</v>
      </c>
      <c r="I102" s="21">
        <f t="shared" si="34"/>
        <v>40.432</v>
      </c>
      <c r="J102" s="37">
        <v>70.67</v>
      </c>
      <c r="K102" s="37">
        <v>21.2</v>
      </c>
      <c r="L102" s="37">
        <f t="shared" si="35"/>
        <v>61.632000000000005</v>
      </c>
    </row>
    <row r="103" spans="1:12" s="4" customFormat="1" ht="20.25" customHeight="1">
      <c r="A103" s="17">
        <f t="shared" si="33"/>
        <v>8</v>
      </c>
      <c r="B103" s="17" t="s">
        <v>184</v>
      </c>
      <c r="C103" s="18" t="s">
        <v>185</v>
      </c>
      <c r="D103" s="19" t="s">
        <v>171</v>
      </c>
      <c r="E103" s="20">
        <v>55</v>
      </c>
      <c r="F103" s="20">
        <v>7</v>
      </c>
      <c r="G103" s="20">
        <v>62</v>
      </c>
      <c r="H103" s="35">
        <v>45.67</v>
      </c>
      <c r="I103" s="21">
        <f t="shared" si="34"/>
        <v>36.867999999999995</v>
      </c>
      <c r="J103" s="37">
        <v>76</v>
      </c>
      <c r="K103" s="37">
        <f t="shared" si="36"/>
        <v>22.8</v>
      </c>
      <c r="L103" s="37">
        <f t="shared" si="35"/>
        <v>59.66799999999999</v>
      </c>
    </row>
    <row r="104" spans="1:12" s="4" customFormat="1" ht="16.5" customHeight="1">
      <c r="A104" s="22" t="s">
        <v>58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31"/>
    </row>
    <row r="105" spans="1:12" s="4" customFormat="1" ht="20.25" customHeight="1">
      <c r="A105" s="17">
        <f>RANK(L105,$L$96:$L$105)</f>
        <v>9</v>
      </c>
      <c r="B105" s="17"/>
      <c r="C105" s="18" t="s">
        <v>186</v>
      </c>
      <c r="D105" s="19" t="s">
        <v>171</v>
      </c>
      <c r="E105" s="20">
        <v>50</v>
      </c>
      <c r="F105" s="20">
        <v>11</v>
      </c>
      <c r="G105" s="20">
        <v>61</v>
      </c>
      <c r="H105" s="35">
        <v>57.33</v>
      </c>
      <c r="I105" s="21">
        <f aca="true" t="shared" si="37" ref="I105:I109">G105*0.3+H105*0.4</f>
        <v>41.232</v>
      </c>
      <c r="J105" s="37" t="s">
        <v>65</v>
      </c>
      <c r="K105" s="37" t="s">
        <v>65</v>
      </c>
      <c r="L105" s="37">
        <v>41.23</v>
      </c>
    </row>
    <row r="106" spans="1:12" s="4" customFormat="1" ht="20.25" customHeight="1">
      <c r="A106" s="11" t="s">
        <v>187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25"/>
    </row>
    <row r="107" spans="1:12" s="4" customFormat="1" ht="20.25" customHeight="1">
      <c r="A107" s="17">
        <v>1</v>
      </c>
      <c r="B107" s="17" t="s">
        <v>188</v>
      </c>
      <c r="C107" s="18" t="s">
        <v>189</v>
      </c>
      <c r="D107" s="19" t="s">
        <v>190</v>
      </c>
      <c r="E107" s="20">
        <v>55</v>
      </c>
      <c r="F107" s="20">
        <v>11</v>
      </c>
      <c r="G107" s="20">
        <v>66</v>
      </c>
      <c r="H107" s="21">
        <v>96</v>
      </c>
      <c r="I107" s="21">
        <f t="shared" si="37"/>
        <v>58.2</v>
      </c>
      <c r="J107" s="37">
        <v>85</v>
      </c>
      <c r="K107" s="21">
        <f>J107*0.3</f>
        <v>25.5</v>
      </c>
      <c r="L107" s="21">
        <f aca="true" t="shared" si="38" ref="L107:L109">K107+I107</f>
        <v>83.7</v>
      </c>
    </row>
    <row r="108" spans="1:12" s="4" customFormat="1" ht="20.25" customHeight="1">
      <c r="A108" s="17">
        <v>2</v>
      </c>
      <c r="B108" s="17" t="s">
        <v>191</v>
      </c>
      <c r="C108" s="18" t="s">
        <v>192</v>
      </c>
      <c r="D108" s="19" t="s">
        <v>190</v>
      </c>
      <c r="E108" s="20">
        <v>55</v>
      </c>
      <c r="F108" s="20">
        <v>10</v>
      </c>
      <c r="G108" s="20">
        <v>65</v>
      </c>
      <c r="H108" s="21">
        <v>70</v>
      </c>
      <c r="I108" s="21">
        <f t="shared" si="37"/>
        <v>47.5</v>
      </c>
      <c r="J108" s="37">
        <v>82.67</v>
      </c>
      <c r="K108" s="21">
        <v>24.8</v>
      </c>
      <c r="L108" s="21">
        <f t="shared" si="38"/>
        <v>72.3</v>
      </c>
    </row>
    <row r="109" spans="1:12" s="4" customFormat="1" ht="20.25" customHeight="1">
      <c r="A109" s="17">
        <v>3</v>
      </c>
      <c r="B109" s="17" t="s">
        <v>193</v>
      </c>
      <c r="C109" s="18" t="s">
        <v>194</v>
      </c>
      <c r="D109" s="19" t="s">
        <v>190</v>
      </c>
      <c r="E109" s="20">
        <v>52</v>
      </c>
      <c r="F109" s="20">
        <v>10</v>
      </c>
      <c r="G109" s="20">
        <v>62</v>
      </c>
      <c r="H109" s="21">
        <v>65</v>
      </c>
      <c r="I109" s="21">
        <f t="shared" si="37"/>
        <v>44.599999999999994</v>
      </c>
      <c r="J109" s="37">
        <v>81.67</v>
      </c>
      <c r="K109" s="21">
        <v>24.5</v>
      </c>
      <c r="L109" s="21">
        <f t="shared" si="38"/>
        <v>69.1</v>
      </c>
    </row>
    <row r="110" spans="1:12" s="4" customFormat="1" ht="15.75" customHeight="1">
      <c r="A110" s="22" t="s">
        <v>58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31"/>
    </row>
    <row r="111" spans="1:12" s="4" customFormat="1" ht="20.25" customHeight="1">
      <c r="A111" s="11" t="s">
        <v>195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25"/>
    </row>
    <row r="112" spans="1:12" s="4" customFormat="1" ht="20.25" customHeight="1">
      <c r="A112" s="36">
        <f aca="true" t="shared" si="39" ref="A112:A114">RANK(L112,$L$112:$L$119)</f>
        <v>1</v>
      </c>
      <c r="B112" s="17" t="s">
        <v>196</v>
      </c>
      <c r="C112" s="18" t="s">
        <v>197</v>
      </c>
      <c r="D112" s="19" t="s">
        <v>198</v>
      </c>
      <c r="E112" s="20">
        <v>63</v>
      </c>
      <c r="F112" s="20">
        <v>10</v>
      </c>
      <c r="G112" s="20">
        <v>73</v>
      </c>
      <c r="H112" s="21">
        <v>93</v>
      </c>
      <c r="I112" s="21">
        <f aca="true" t="shared" si="40" ref="I112:I116">G112*0.3+H112*0.4</f>
        <v>59.1</v>
      </c>
      <c r="J112" s="37">
        <v>81</v>
      </c>
      <c r="K112" s="21">
        <f>J112*0.3</f>
        <v>24.3</v>
      </c>
      <c r="L112" s="21">
        <f aca="true" t="shared" si="41" ref="L112:L116">K112+I112</f>
        <v>83.4</v>
      </c>
    </row>
    <row r="113" spans="1:12" s="4" customFormat="1" ht="20.25" customHeight="1">
      <c r="A113" s="36">
        <f t="shared" si="39"/>
        <v>2</v>
      </c>
      <c r="B113" s="17" t="s">
        <v>199</v>
      </c>
      <c r="C113" s="18" t="s">
        <v>200</v>
      </c>
      <c r="D113" s="19" t="s">
        <v>198</v>
      </c>
      <c r="E113" s="20">
        <v>58</v>
      </c>
      <c r="F113" s="20">
        <v>6</v>
      </c>
      <c r="G113" s="20">
        <v>64</v>
      </c>
      <c r="H113" s="21">
        <v>93.33</v>
      </c>
      <c r="I113" s="21">
        <f t="shared" si="40"/>
        <v>56.532</v>
      </c>
      <c r="J113" s="37">
        <v>76.33</v>
      </c>
      <c r="K113" s="21">
        <v>22.9</v>
      </c>
      <c r="L113" s="21">
        <f t="shared" si="41"/>
        <v>79.43199999999999</v>
      </c>
    </row>
    <row r="114" spans="1:12" s="4" customFormat="1" ht="20.25" customHeight="1">
      <c r="A114" s="36">
        <f t="shared" si="39"/>
        <v>3</v>
      </c>
      <c r="B114" s="17" t="s">
        <v>201</v>
      </c>
      <c r="C114" s="18" t="s">
        <v>202</v>
      </c>
      <c r="D114" s="19" t="s">
        <v>198</v>
      </c>
      <c r="E114" s="20">
        <v>54</v>
      </c>
      <c r="F114" s="20">
        <v>8</v>
      </c>
      <c r="G114" s="20">
        <v>62</v>
      </c>
      <c r="H114" s="21">
        <v>88</v>
      </c>
      <c r="I114" s="21">
        <f t="shared" si="40"/>
        <v>53.8</v>
      </c>
      <c r="J114" s="37">
        <v>79.33</v>
      </c>
      <c r="K114" s="21">
        <v>23.8</v>
      </c>
      <c r="L114" s="21">
        <f t="shared" si="41"/>
        <v>77.6</v>
      </c>
    </row>
    <row r="115" spans="1:12" s="4" customFormat="1" ht="20.25" customHeight="1">
      <c r="A115" s="36">
        <v>4</v>
      </c>
      <c r="B115" s="17" t="s">
        <v>203</v>
      </c>
      <c r="C115" s="18" t="s">
        <v>204</v>
      </c>
      <c r="D115" s="19" t="s">
        <v>198</v>
      </c>
      <c r="E115" s="20">
        <v>56</v>
      </c>
      <c r="F115" s="20">
        <v>6</v>
      </c>
      <c r="G115" s="20">
        <v>62</v>
      </c>
      <c r="H115" s="21">
        <v>83</v>
      </c>
      <c r="I115" s="21">
        <f t="shared" si="40"/>
        <v>51.8</v>
      </c>
      <c r="J115" s="37">
        <v>86</v>
      </c>
      <c r="K115" s="21">
        <f>J115*0.3</f>
        <v>25.8</v>
      </c>
      <c r="L115" s="21">
        <f t="shared" si="41"/>
        <v>77.6</v>
      </c>
    </row>
    <row r="116" spans="1:12" s="4" customFormat="1" ht="20.25" customHeight="1">
      <c r="A116" s="36">
        <f aca="true" t="shared" si="42" ref="A116:A119">RANK(L116,$L$112:$L$119)</f>
        <v>5</v>
      </c>
      <c r="B116" s="17" t="s">
        <v>205</v>
      </c>
      <c r="C116" s="18" t="s">
        <v>206</v>
      </c>
      <c r="D116" s="19" t="s">
        <v>198</v>
      </c>
      <c r="E116" s="20">
        <v>51</v>
      </c>
      <c r="F116" s="20">
        <v>9</v>
      </c>
      <c r="G116" s="20">
        <v>60</v>
      </c>
      <c r="H116" s="21">
        <v>88</v>
      </c>
      <c r="I116" s="21">
        <f t="shared" si="40"/>
        <v>53.2</v>
      </c>
      <c r="J116" s="37">
        <v>78.67</v>
      </c>
      <c r="K116" s="21">
        <v>23.6</v>
      </c>
      <c r="L116" s="21">
        <f t="shared" si="41"/>
        <v>76.80000000000001</v>
      </c>
    </row>
    <row r="117" spans="1:12" s="4" customFormat="1" ht="15.75" customHeight="1">
      <c r="A117" s="22" t="s">
        <v>58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31"/>
    </row>
    <row r="118" spans="1:12" s="4" customFormat="1" ht="20.25" customHeight="1">
      <c r="A118" s="36">
        <f t="shared" si="42"/>
        <v>6</v>
      </c>
      <c r="B118" s="17"/>
      <c r="C118" s="18" t="s">
        <v>207</v>
      </c>
      <c r="D118" s="19" t="s">
        <v>198</v>
      </c>
      <c r="E118" s="20">
        <v>54</v>
      </c>
      <c r="F118" s="20">
        <v>9</v>
      </c>
      <c r="G118" s="20">
        <v>63</v>
      </c>
      <c r="H118" s="21">
        <v>81.67</v>
      </c>
      <c r="I118" s="21">
        <f aca="true" t="shared" si="43" ref="I118:I122">G118*0.3+H118*0.4</f>
        <v>51.568</v>
      </c>
      <c r="J118" s="37">
        <v>74.33</v>
      </c>
      <c r="K118" s="21">
        <v>22.3</v>
      </c>
      <c r="L118" s="21">
        <f aca="true" t="shared" si="44" ref="L118:L122">K118+I118</f>
        <v>73.868</v>
      </c>
    </row>
    <row r="119" spans="1:12" s="4" customFormat="1" ht="20.25" customHeight="1">
      <c r="A119" s="36">
        <f t="shared" si="42"/>
        <v>7</v>
      </c>
      <c r="B119" s="17"/>
      <c r="C119" s="18" t="s">
        <v>208</v>
      </c>
      <c r="D119" s="19" t="s">
        <v>198</v>
      </c>
      <c r="E119" s="20">
        <v>52</v>
      </c>
      <c r="F119" s="20">
        <v>8</v>
      </c>
      <c r="G119" s="20">
        <v>60</v>
      </c>
      <c r="H119" s="21">
        <v>78.33</v>
      </c>
      <c r="I119" s="21">
        <f t="shared" si="43"/>
        <v>49.332</v>
      </c>
      <c r="J119" s="37">
        <v>78.33</v>
      </c>
      <c r="K119" s="21">
        <v>23.5</v>
      </c>
      <c r="L119" s="21">
        <f t="shared" si="44"/>
        <v>72.832</v>
      </c>
    </row>
    <row r="120" spans="1:12" s="4" customFormat="1" ht="20.25" customHeight="1">
      <c r="A120" s="11" t="s">
        <v>209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25"/>
    </row>
    <row r="121" spans="1:12" s="4" customFormat="1" ht="20.25" customHeight="1">
      <c r="A121" s="17">
        <v>1</v>
      </c>
      <c r="B121" s="17" t="s">
        <v>210</v>
      </c>
      <c r="C121" s="18" t="s">
        <v>211</v>
      </c>
      <c r="D121" s="19" t="s">
        <v>212</v>
      </c>
      <c r="E121" s="20">
        <v>72</v>
      </c>
      <c r="F121" s="20">
        <v>11</v>
      </c>
      <c r="G121" s="20">
        <v>83</v>
      </c>
      <c r="H121" s="21">
        <v>78</v>
      </c>
      <c r="I121" s="21">
        <f t="shared" si="43"/>
        <v>56.1</v>
      </c>
      <c r="J121" s="37">
        <v>79.33</v>
      </c>
      <c r="K121" s="37">
        <v>23.8</v>
      </c>
      <c r="L121" s="21">
        <f t="shared" si="44"/>
        <v>79.9</v>
      </c>
    </row>
    <row r="122" spans="1:12" s="4" customFormat="1" ht="20.25" customHeight="1">
      <c r="A122" s="17">
        <v>2</v>
      </c>
      <c r="B122" s="17" t="s">
        <v>213</v>
      </c>
      <c r="C122" s="18" t="s">
        <v>214</v>
      </c>
      <c r="D122" s="19" t="s">
        <v>212</v>
      </c>
      <c r="E122" s="20">
        <v>63</v>
      </c>
      <c r="F122" s="20">
        <v>8</v>
      </c>
      <c r="G122" s="20">
        <v>71</v>
      </c>
      <c r="H122" s="21">
        <v>59.67</v>
      </c>
      <c r="I122" s="21">
        <f t="shared" si="43"/>
        <v>45.168000000000006</v>
      </c>
      <c r="J122" s="37">
        <v>67.67</v>
      </c>
      <c r="K122" s="37">
        <v>20.3</v>
      </c>
      <c r="L122" s="21">
        <f t="shared" si="44"/>
        <v>65.468</v>
      </c>
    </row>
    <row r="123" spans="1:12" s="4" customFormat="1" ht="15.75" customHeight="1">
      <c r="A123" s="22" t="s">
        <v>58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31"/>
    </row>
    <row r="124" spans="1:12" s="4" customFormat="1" ht="20.25" customHeight="1">
      <c r="A124" s="17">
        <v>3</v>
      </c>
      <c r="B124" s="17"/>
      <c r="C124" s="18" t="s">
        <v>215</v>
      </c>
      <c r="D124" s="19" t="s">
        <v>212</v>
      </c>
      <c r="E124" s="20">
        <v>66</v>
      </c>
      <c r="F124" s="20">
        <v>9</v>
      </c>
      <c r="G124" s="20">
        <v>75</v>
      </c>
      <c r="H124" s="21">
        <v>64.33</v>
      </c>
      <c r="I124" s="21">
        <f aca="true" t="shared" si="45" ref="I124:I128">G124*0.3+H124*0.4</f>
        <v>48.232</v>
      </c>
      <c r="J124" s="37" t="s">
        <v>65</v>
      </c>
      <c r="K124" s="37" t="s">
        <v>65</v>
      </c>
      <c r="L124" s="21">
        <v>48.23</v>
      </c>
    </row>
    <row r="125" spans="1:12" s="4" customFormat="1" ht="20.25" customHeight="1">
      <c r="A125" s="11" t="s">
        <v>216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25"/>
    </row>
    <row r="126" spans="1:12" s="4" customFormat="1" ht="20.25" customHeight="1">
      <c r="A126" s="17">
        <v>1</v>
      </c>
      <c r="B126" s="17" t="s">
        <v>217</v>
      </c>
      <c r="C126" s="18" t="s">
        <v>218</v>
      </c>
      <c r="D126" s="19" t="s">
        <v>219</v>
      </c>
      <c r="E126" s="20">
        <v>66</v>
      </c>
      <c r="F126" s="20">
        <v>11</v>
      </c>
      <c r="G126" s="20">
        <v>77</v>
      </c>
      <c r="H126" s="21">
        <v>80.66</v>
      </c>
      <c r="I126" s="21">
        <f t="shared" si="45"/>
        <v>55.364000000000004</v>
      </c>
      <c r="J126" s="37">
        <v>79.33</v>
      </c>
      <c r="K126" s="21">
        <v>23.8</v>
      </c>
      <c r="L126" s="21">
        <f aca="true" t="shared" si="46" ref="L126:L128">K126+I126</f>
        <v>79.164</v>
      </c>
    </row>
    <row r="127" spans="1:12" s="4" customFormat="1" ht="20.25" customHeight="1">
      <c r="A127" s="17">
        <v>2</v>
      </c>
      <c r="B127" s="17" t="s">
        <v>220</v>
      </c>
      <c r="C127" s="18" t="s">
        <v>221</v>
      </c>
      <c r="D127" s="19" t="s">
        <v>219</v>
      </c>
      <c r="E127" s="20">
        <v>61</v>
      </c>
      <c r="F127" s="20">
        <v>14</v>
      </c>
      <c r="G127" s="20">
        <v>75</v>
      </c>
      <c r="H127" s="21">
        <v>74.33</v>
      </c>
      <c r="I127" s="21">
        <f t="shared" si="45"/>
        <v>52.232</v>
      </c>
      <c r="J127" s="37">
        <v>79.33</v>
      </c>
      <c r="K127" s="21">
        <v>23.8</v>
      </c>
      <c r="L127" s="21">
        <f t="shared" si="46"/>
        <v>76.032</v>
      </c>
    </row>
    <row r="128" spans="1:12" s="4" customFormat="1" ht="20.25" customHeight="1">
      <c r="A128" s="17">
        <v>3</v>
      </c>
      <c r="B128" s="17" t="s">
        <v>222</v>
      </c>
      <c r="C128" s="18" t="s">
        <v>223</v>
      </c>
      <c r="D128" s="19" t="s">
        <v>219</v>
      </c>
      <c r="E128" s="20">
        <v>60</v>
      </c>
      <c r="F128" s="20">
        <v>14</v>
      </c>
      <c r="G128" s="20">
        <v>74</v>
      </c>
      <c r="H128" s="21">
        <v>62</v>
      </c>
      <c r="I128" s="21">
        <f t="shared" si="45"/>
        <v>47</v>
      </c>
      <c r="J128" s="37">
        <v>62</v>
      </c>
      <c r="K128" s="21">
        <f>J128*0.3</f>
        <v>18.599999999999998</v>
      </c>
      <c r="L128" s="21">
        <f t="shared" si="46"/>
        <v>65.6</v>
      </c>
    </row>
    <row r="129" spans="1:12" s="4" customFormat="1" ht="15" customHeight="1">
      <c r="A129" s="22" t="s">
        <v>58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31"/>
    </row>
    <row r="130" spans="1:12" s="4" customFormat="1" ht="20.25" customHeight="1">
      <c r="A130" s="11" t="s">
        <v>224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25"/>
    </row>
    <row r="131" spans="1:12" s="4" customFormat="1" ht="20.25" customHeight="1">
      <c r="A131" s="17">
        <f aca="true" t="shared" si="47" ref="A131:A135">RANK(L131,$L$131:$L$135)</f>
        <v>1</v>
      </c>
      <c r="B131" s="17" t="s">
        <v>225</v>
      </c>
      <c r="C131" s="18" t="s">
        <v>226</v>
      </c>
      <c r="D131" s="19" t="s">
        <v>227</v>
      </c>
      <c r="E131" s="20">
        <v>61</v>
      </c>
      <c r="F131" s="20">
        <v>9</v>
      </c>
      <c r="G131" s="20">
        <v>70</v>
      </c>
      <c r="H131" s="21">
        <v>78</v>
      </c>
      <c r="I131" s="21">
        <f aca="true" t="shared" si="48" ref="I131:I135">G131*0.3+H131*0.4</f>
        <v>52.2</v>
      </c>
      <c r="J131" s="37">
        <v>90</v>
      </c>
      <c r="K131" s="21">
        <f>J131*0.3</f>
        <v>27</v>
      </c>
      <c r="L131" s="21">
        <f aca="true" t="shared" si="49" ref="L131:L135">K131+I131</f>
        <v>79.2</v>
      </c>
    </row>
    <row r="132" spans="1:12" s="4" customFormat="1" ht="20.25" customHeight="1">
      <c r="A132" s="17">
        <f t="shared" si="47"/>
        <v>2</v>
      </c>
      <c r="B132" s="17" t="s">
        <v>228</v>
      </c>
      <c r="C132" s="18" t="s">
        <v>229</v>
      </c>
      <c r="D132" s="19" t="s">
        <v>227</v>
      </c>
      <c r="E132" s="20">
        <v>60</v>
      </c>
      <c r="F132" s="20">
        <v>17</v>
      </c>
      <c r="G132" s="20">
        <v>77</v>
      </c>
      <c r="H132" s="21">
        <v>72.66</v>
      </c>
      <c r="I132" s="21">
        <f t="shared" si="48"/>
        <v>52.164</v>
      </c>
      <c r="J132" s="37">
        <v>78.67</v>
      </c>
      <c r="K132" s="21">
        <v>23.6</v>
      </c>
      <c r="L132" s="21">
        <f t="shared" si="49"/>
        <v>75.76400000000001</v>
      </c>
    </row>
    <row r="133" spans="1:12" s="4" customFormat="1" ht="20.25" customHeight="1">
      <c r="A133" s="17">
        <f t="shared" si="47"/>
        <v>3</v>
      </c>
      <c r="B133" s="17" t="s">
        <v>230</v>
      </c>
      <c r="C133" s="18" t="s">
        <v>231</v>
      </c>
      <c r="D133" s="19" t="s">
        <v>227</v>
      </c>
      <c r="E133" s="20">
        <v>58</v>
      </c>
      <c r="F133" s="20">
        <v>10</v>
      </c>
      <c r="G133" s="20">
        <v>68</v>
      </c>
      <c r="H133" s="21">
        <v>72.66</v>
      </c>
      <c r="I133" s="21">
        <f t="shared" si="48"/>
        <v>49.464</v>
      </c>
      <c r="J133" s="37">
        <v>82.33</v>
      </c>
      <c r="K133" s="21">
        <v>24.7</v>
      </c>
      <c r="L133" s="21">
        <f t="shared" si="49"/>
        <v>74.164</v>
      </c>
    </row>
    <row r="134" spans="1:12" s="4" customFormat="1" ht="20.25" customHeight="1">
      <c r="A134" s="17">
        <f t="shared" si="47"/>
        <v>4</v>
      </c>
      <c r="B134" s="17" t="s">
        <v>232</v>
      </c>
      <c r="C134" s="18" t="s">
        <v>233</v>
      </c>
      <c r="D134" s="19" t="s">
        <v>227</v>
      </c>
      <c r="E134" s="20">
        <v>56</v>
      </c>
      <c r="F134" s="20">
        <v>8</v>
      </c>
      <c r="G134" s="20">
        <v>64</v>
      </c>
      <c r="H134" s="21">
        <v>68</v>
      </c>
      <c r="I134" s="21">
        <f t="shared" si="48"/>
        <v>46.400000000000006</v>
      </c>
      <c r="J134" s="37">
        <v>86</v>
      </c>
      <c r="K134" s="21">
        <f>J134*0.3</f>
        <v>25.8</v>
      </c>
      <c r="L134" s="21">
        <f t="shared" si="49"/>
        <v>72.2</v>
      </c>
    </row>
    <row r="135" spans="1:12" s="4" customFormat="1" ht="20.25" customHeight="1">
      <c r="A135" s="17">
        <f t="shared" si="47"/>
        <v>5</v>
      </c>
      <c r="B135" s="17" t="s">
        <v>234</v>
      </c>
      <c r="C135" s="18" t="s">
        <v>235</v>
      </c>
      <c r="D135" s="19" t="s">
        <v>227</v>
      </c>
      <c r="E135" s="20">
        <v>51</v>
      </c>
      <c r="F135" s="20">
        <v>12</v>
      </c>
      <c r="G135" s="20">
        <v>63</v>
      </c>
      <c r="H135" s="21">
        <v>68.66</v>
      </c>
      <c r="I135" s="21">
        <f t="shared" si="48"/>
        <v>46.364</v>
      </c>
      <c r="J135" s="37">
        <v>82.67</v>
      </c>
      <c r="K135" s="21">
        <v>24.8</v>
      </c>
      <c r="L135" s="21">
        <f t="shared" si="49"/>
        <v>71.164</v>
      </c>
    </row>
    <row r="136" spans="1:12" s="4" customFormat="1" ht="17.25" customHeight="1">
      <c r="A136" s="22" t="s">
        <v>58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31"/>
    </row>
    <row r="137" spans="1:12" ht="12" customHeight="1">
      <c r="A137" s="39" t="s">
        <v>236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1:12" ht="51.75" customHeight="1">
      <c r="A138" s="40" t="s">
        <v>237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8.25" customHeight="1">
      <c r="A139" s="41"/>
      <c r="B139" s="41"/>
      <c r="C139" s="42"/>
      <c r="D139" s="42"/>
      <c r="E139" s="42"/>
      <c r="F139" s="42"/>
      <c r="G139" s="42"/>
      <c r="H139" s="43"/>
      <c r="I139" s="46"/>
      <c r="J139" s="46"/>
      <c r="K139" s="47"/>
      <c r="L139" s="47"/>
    </row>
    <row r="140" spans="1:12" ht="14.25">
      <c r="A140" s="41"/>
      <c r="B140" s="41"/>
      <c r="C140" s="42"/>
      <c r="D140" s="42"/>
      <c r="E140" s="42"/>
      <c r="F140" s="42"/>
      <c r="G140" s="44"/>
      <c r="H140" s="45"/>
      <c r="I140" s="48" t="s">
        <v>238</v>
      </c>
      <c r="J140" s="48"/>
      <c r="K140" s="48"/>
      <c r="L140" s="48"/>
    </row>
    <row r="141" spans="1:12" ht="14.25">
      <c r="A141" s="41"/>
      <c r="B141" s="41"/>
      <c r="C141" s="42"/>
      <c r="D141" s="42"/>
      <c r="E141" s="42"/>
      <c r="F141" s="42"/>
      <c r="G141" s="42"/>
      <c r="H141" s="43"/>
      <c r="I141" s="49" t="s">
        <v>239</v>
      </c>
      <c r="J141" s="49"/>
      <c r="K141" s="49"/>
      <c r="L141" s="49"/>
    </row>
    <row r="142" spans="1:12" ht="14.25">
      <c r="A142" s="41"/>
      <c r="B142" s="41"/>
      <c r="C142" s="42"/>
      <c r="D142" s="42"/>
      <c r="E142" s="42"/>
      <c r="F142" s="42"/>
      <c r="G142" s="42"/>
      <c r="H142" s="43"/>
      <c r="I142" s="49" t="s">
        <v>240</v>
      </c>
      <c r="J142" s="49"/>
      <c r="K142" s="49"/>
      <c r="L142" s="49"/>
    </row>
  </sheetData>
  <sheetProtection/>
  <mergeCells count="32">
    <mergeCell ref="A1:L1"/>
    <mergeCell ref="A2:L2"/>
    <mergeCell ref="A3:L3"/>
    <mergeCell ref="A26:L26"/>
    <mergeCell ref="A34:L34"/>
    <mergeCell ref="A56:L56"/>
    <mergeCell ref="A64:L64"/>
    <mergeCell ref="A75:L75"/>
    <mergeCell ref="A76:L76"/>
    <mergeCell ref="A83:L83"/>
    <mergeCell ref="A87:L87"/>
    <mergeCell ref="A89:L89"/>
    <mergeCell ref="A91:L91"/>
    <mergeCell ref="A92:L92"/>
    <mergeCell ref="A94:L94"/>
    <mergeCell ref="A95:L95"/>
    <mergeCell ref="A104:L104"/>
    <mergeCell ref="A106:L106"/>
    <mergeCell ref="A110:L110"/>
    <mergeCell ref="A111:L111"/>
    <mergeCell ref="A117:L117"/>
    <mergeCell ref="A120:L120"/>
    <mergeCell ref="A123:L123"/>
    <mergeCell ref="A125:L125"/>
    <mergeCell ref="A129:L129"/>
    <mergeCell ref="A130:L130"/>
    <mergeCell ref="A136:L136"/>
    <mergeCell ref="A137:L137"/>
    <mergeCell ref="A138:L138"/>
    <mergeCell ref="I140:L140"/>
    <mergeCell ref="I141:L141"/>
    <mergeCell ref="I142:L142"/>
  </mergeCells>
  <printOptions/>
  <pageMargins left="0.9840277777777777" right="0.9840277777777777" top="0.9840277777777777" bottom="0.9840277777777777" header="0.5118055555555555" footer="0.5118055555555555"/>
  <pageSetup horizontalDpi="600" verticalDpi="600" orientation="portrait" paperSize="9" scale="6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E21" sqref="E21"/>
    </sheetView>
  </sheetViews>
  <sheetFormatPr defaultColWidth="9.00390625" defaultRowHeight="14.25"/>
  <cols>
    <col min="1" max="1" width="19.875" style="0" customWidth="1"/>
    <col min="2" max="2" width="17.125" style="0" customWidth="1"/>
  </cols>
  <sheetData>
    <row r="1" spans="1:2" ht="14.25">
      <c r="A1" s="1">
        <v>82.67</v>
      </c>
      <c r="B1" s="1">
        <v>81.33</v>
      </c>
    </row>
    <row r="2" spans="1:2" ht="14.25">
      <c r="A2" s="1">
        <v>86.67</v>
      </c>
      <c r="B2" s="1">
        <v>83</v>
      </c>
    </row>
    <row r="3" spans="1:2" ht="14.25">
      <c r="A3" s="1">
        <v>85</v>
      </c>
      <c r="B3" s="1">
        <v>89.33</v>
      </c>
    </row>
    <row r="4" spans="1:2" ht="14.25">
      <c r="A4" s="1">
        <v>82</v>
      </c>
      <c r="B4" s="1">
        <v>86</v>
      </c>
    </row>
    <row r="5" spans="1:2" ht="14.25">
      <c r="A5" s="1">
        <v>91</v>
      </c>
      <c r="B5" s="1">
        <v>80</v>
      </c>
    </row>
    <row r="6" spans="1:2" ht="14.25">
      <c r="A6" s="1">
        <v>90</v>
      </c>
      <c r="B6" s="1">
        <v>79.33</v>
      </c>
    </row>
    <row r="7" spans="1:2" ht="14.25">
      <c r="A7" s="1">
        <v>81.67</v>
      </c>
      <c r="B7" s="1">
        <v>86.67</v>
      </c>
    </row>
    <row r="8" spans="1:2" ht="14.25">
      <c r="A8" s="1">
        <v>82.67</v>
      </c>
      <c r="B8" s="1">
        <v>84.67</v>
      </c>
    </row>
    <row r="9" spans="1:2" ht="14.25">
      <c r="A9" s="1">
        <v>80.33</v>
      </c>
      <c r="B9" s="1">
        <v>82.33</v>
      </c>
    </row>
    <row r="10" spans="1:2" ht="14.25">
      <c r="A10" s="1">
        <v>75.33</v>
      </c>
      <c r="B10" s="1">
        <v>85.67</v>
      </c>
    </row>
    <row r="11" spans="1:2" ht="14.25">
      <c r="A11" s="1">
        <v>83</v>
      </c>
      <c r="B11" s="1">
        <v>86.67</v>
      </c>
    </row>
    <row r="12" spans="1:2" ht="14.25">
      <c r="A12" s="1">
        <v>84</v>
      </c>
      <c r="B12" s="1">
        <v>88.33</v>
      </c>
    </row>
    <row r="13" ht="14.25">
      <c r="B13" s="1">
        <v>83.33</v>
      </c>
    </row>
    <row r="14" ht="14.25">
      <c r="B14" s="1">
        <v>79.67</v>
      </c>
    </row>
    <row r="15" spans="1:2" ht="14.25">
      <c r="A15" s="2">
        <f>SUM(A1:A14)</f>
        <v>1004.34</v>
      </c>
      <c r="B15" s="2">
        <f>SUM(B1:B14)</f>
        <v>1176.33</v>
      </c>
    </row>
    <row r="16" spans="1:2" ht="14.25">
      <c r="A16">
        <f>AVERAGEA(A1:A12)</f>
        <v>83.69500000000001</v>
      </c>
      <c r="B16">
        <f ca="1">AVERAGEA(B1:B1:B14)</f>
        <v>84.02357142857143</v>
      </c>
    </row>
    <row r="18" ht="14.25">
      <c r="A18" s="2">
        <f>A15+B15</f>
        <v>2180.67</v>
      </c>
    </row>
    <row r="19" ht="14.25">
      <c r="A19">
        <f>A18/26</f>
        <v>83.87192307692308</v>
      </c>
    </row>
    <row r="20" ht="14.25">
      <c r="B20">
        <f>A19/A16</f>
        <v>1.0021139025858543</v>
      </c>
    </row>
    <row r="21" ht="14.25">
      <c r="B21">
        <f>A19/B16</f>
        <v>0.9981951689380728</v>
      </c>
    </row>
    <row r="24" spans="1:2" ht="14.25">
      <c r="A24" s="1">
        <v>77.33</v>
      </c>
      <c r="B24" s="1">
        <v>78</v>
      </c>
    </row>
    <row r="25" spans="1:2" ht="14.25">
      <c r="A25" s="1">
        <v>76.33</v>
      </c>
      <c r="B25" s="1">
        <v>76.67</v>
      </c>
    </row>
    <row r="26" spans="1:2" ht="14.25">
      <c r="A26" s="1">
        <v>73.33</v>
      </c>
      <c r="B26" s="1">
        <v>77</v>
      </c>
    </row>
    <row r="27" spans="1:2" ht="14.25">
      <c r="A27" s="1">
        <v>84</v>
      </c>
      <c r="B27" s="1">
        <v>85</v>
      </c>
    </row>
    <row r="28" spans="1:2" ht="14.25">
      <c r="A28" s="1">
        <v>77</v>
      </c>
      <c r="B28" s="1">
        <v>78</v>
      </c>
    </row>
    <row r="29" spans="1:2" ht="14.25">
      <c r="A29" s="1">
        <v>73</v>
      </c>
      <c r="B29" s="1">
        <v>74.67</v>
      </c>
    </row>
    <row r="30" spans="1:2" ht="14.25">
      <c r="A30" s="1">
        <v>72.33</v>
      </c>
      <c r="B30" s="1">
        <v>78.33</v>
      </c>
    </row>
    <row r="31" spans="1:2" ht="14.25">
      <c r="A31" s="1">
        <v>85.67</v>
      </c>
      <c r="B31" s="1">
        <v>80.67</v>
      </c>
    </row>
    <row r="32" spans="1:2" ht="14.25">
      <c r="A32" s="1">
        <v>73.67</v>
      </c>
      <c r="B32" s="1">
        <v>72</v>
      </c>
    </row>
    <row r="33" spans="1:2" ht="14.25">
      <c r="A33" s="1">
        <v>80</v>
      </c>
      <c r="B33" s="1">
        <v>86.67</v>
      </c>
    </row>
    <row r="34" spans="1:2" ht="14.25">
      <c r="A34" s="1">
        <v>79.33</v>
      </c>
      <c r="B34" s="1">
        <v>75.67</v>
      </c>
    </row>
    <row r="35" spans="1:2" ht="14.25">
      <c r="A35" s="1">
        <v>72.67</v>
      </c>
      <c r="B35" s="1">
        <v>74.67</v>
      </c>
    </row>
    <row r="36" spans="1:2" ht="14.25">
      <c r="A36" s="1">
        <v>76.67</v>
      </c>
      <c r="B36" s="1">
        <v>77.67</v>
      </c>
    </row>
    <row r="37" spans="1:2" ht="14.25">
      <c r="A37" s="2">
        <f>SUM(A24:A36)</f>
        <v>1001.3299999999999</v>
      </c>
      <c r="B37" s="2">
        <f>SUM(B24:B36)</f>
        <v>1015.0199999999999</v>
      </c>
    </row>
    <row r="38" spans="1:2" ht="14.25">
      <c r="A38" s="3">
        <f>AVERAGE(A24:A36)</f>
        <v>77.02538461538461</v>
      </c>
      <c r="B38" s="3">
        <f>AVERAGE(B24:B36)</f>
        <v>78.07846153846153</v>
      </c>
    </row>
    <row r="40" ht="14.25">
      <c r="A40" s="2">
        <f>A37+B37</f>
        <v>2016.35</v>
      </c>
    </row>
    <row r="41" ht="14.25">
      <c r="A41">
        <f>A40/26</f>
        <v>77.55192307692307</v>
      </c>
    </row>
    <row r="42" ht="14.25">
      <c r="B42">
        <f>A41/A38</f>
        <v>1.0068359082420382</v>
      </c>
    </row>
    <row r="43" ht="14.25">
      <c r="B43">
        <f>A41/B38</f>
        <v>0.9932562905164432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China</cp:lastModifiedBy>
  <cp:lastPrinted>2015-06-28T06:07:09Z</cp:lastPrinted>
  <dcterms:created xsi:type="dcterms:W3CDTF">2015-06-13T11:24:05Z</dcterms:created>
  <dcterms:modified xsi:type="dcterms:W3CDTF">2015-06-29T02:10:01Z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